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Sheet1!$A$1:$P$51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<sst xmlns="http://schemas.openxmlformats.org/spreadsheetml/2006/main" count="68" uniqueCount="60">
  <si>
    <t>附件4</t>
  </si>
  <si>
    <t>2025年一季度融资担保公司担保费补贴审定表</t>
  </si>
  <si>
    <t>单位：万元</t>
  </si>
  <si>
    <t>序号</t>
  </si>
  <si>
    <t>机 构</t>
  </si>
  <si>
    <t>常规业务 500万元（含）以下</t>
  </si>
  <si>
    <t>常规业务 500万元-1000万元</t>
  </si>
  <si>
    <t>常规业务审定金额</t>
  </si>
  <si>
    <t>批量业务</t>
  </si>
  <si>
    <t>合计审定金额</t>
  </si>
  <si>
    <t>累计金额</t>
  </si>
  <si>
    <t>申报金额</t>
  </si>
  <si>
    <t>核减金额</t>
  </si>
  <si>
    <t>审定金额</t>
  </si>
  <si>
    <t>常德财科融资担保有限公司</t>
  </si>
  <si>
    <t>常德美源融资担保有限责任公司</t>
  </si>
  <si>
    <t>湖南德诚融资担保有限公司</t>
  </si>
  <si>
    <t>洞口县中小企业融资担保有限责任公司</t>
  </si>
  <si>
    <t>瀚华融资担保股份有限公司湖南分公司</t>
  </si>
  <si>
    <t>花垣县十八洞融资担保有限责任公司</t>
  </si>
  <si>
    <t>湖南金信融资担保有限责任公司</t>
  </si>
  <si>
    <t>蓝山县财信融资担保有限公司</t>
  </si>
  <si>
    <t>耒阳市互惠投融资担保有限公司</t>
  </si>
  <si>
    <t>浏阳市财信融资担保有限责任公司</t>
  </si>
  <si>
    <t>浏阳市中小企业融资担保有限公司</t>
  </si>
  <si>
    <t>宁乡市和诚融资担保有限责任公司</t>
  </si>
  <si>
    <t>宁远县中小微企业融资担保有限公司</t>
  </si>
  <si>
    <t>邵阳县中小企业融资担保有限责任公司</t>
  </si>
  <si>
    <t>湘潭县莲乡融资担保有限公司</t>
  </si>
  <si>
    <t>湘潭中小微融资担保有限公司</t>
  </si>
  <si>
    <t>湘西融资担保有限责任公司</t>
  </si>
  <si>
    <t>永州市潇湘融资担保有限公司</t>
  </si>
  <si>
    <t>张家界经济发展融资担保有限公司</t>
  </si>
  <si>
    <t>张家界市中小企业融资担保有限公司</t>
  </si>
  <si>
    <t>株洲高科火炬融资担保有限公司</t>
  </si>
  <si>
    <t>株洲市融资担保有限公司</t>
  </si>
  <si>
    <t>桃源县惠民中小企业融资担保有限公司</t>
  </si>
  <si>
    <t>郴州市中小企业融资担保有限公司</t>
  </si>
  <si>
    <t>衡阳市融资担保集团有限公司</t>
  </si>
  <si>
    <t>湖南金玉融资担保有限公司</t>
  </si>
  <si>
    <t>湖南梅山融资担保有限责任公司</t>
  </si>
  <si>
    <t>湖南省科技融资担保有限公司</t>
  </si>
  <si>
    <t>湖南省农业信贷融资担保有限公司</t>
  </si>
  <si>
    <t>湖南省中小企业融资担保有限公司</t>
  </si>
  <si>
    <t>湖南众诺融资担保有限公司</t>
  </si>
  <si>
    <t>怀化市财信融资担保有限责任公司</t>
  </si>
  <si>
    <t>隆回县中小企业融资担保有限责任公司</t>
  </si>
  <si>
    <t>娄底市兴娄融资担保有限公司</t>
  </si>
  <si>
    <t>汨罗诚晟融资担保有限公司</t>
  </si>
  <si>
    <t>邵东市鼎成融资担保有限公司</t>
  </si>
  <si>
    <t>邵阳市融资担保有限公司</t>
  </si>
  <si>
    <t>益阳市融资担保有限责任公司</t>
  </si>
  <si>
    <t>岳阳市小微融资担保有限责任公司</t>
  </si>
  <si>
    <t>岳阳县中小企业融资担保有限公司</t>
  </si>
  <si>
    <t>长沙经济技术开发区融资担保有限公司</t>
  </si>
  <si>
    <t>长沙市麓山融资担保有限公司</t>
  </si>
  <si>
    <t>长沙市望财融资担保有限公司</t>
  </si>
  <si>
    <t>长沙市中水融资担保有限公司</t>
  </si>
  <si>
    <t>长沙市长财融资担保有限公司</t>
  </si>
  <si>
    <t>合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</si>
</sst>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36"/>
      <color theme="1"/>
      <name val="仿宋"/>
      <charset val="134"/>
    </font>
    <font>
      <sz val="11"/>
      <color theme="1"/>
      <name val="仿宋"/>
      <charset val="134"/>
    </font>
    <font>
      <b/>
      <sz val="48"/>
      <color theme="1"/>
      <name val="仿宋"/>
      <charset val="134"/>
    </font>
    <font>
      <sz val="48"/>
      <color theme="1"/>
      <name val="仿宋"/>
      <charset val="134"/>
    </font>
    <font>
      <b/>
      <sz val="20"/>
      <name val="仿宋"/>
      <charset val="134"/>
    </font>
    <font>
      <b/>
      <sz val="44"/>
      <name val="仿宋"/>
      <charset val="134"/>
    </font>
    <font>
      <b/>
      <sz val="28"/>
      <color rgb="FF000000"/>
      <name val="仿宋"/>
      <charset val="134"/>
    </font>
    <font>
      <b/>
      <sz val="28"/>
      <color theme="1"/>
      <name val="仿宋"/>
      <charset val="134"/>
    </font>
    <font>
      <sz val="16"/>
      <name val="仿宋"/>
      <charset val="134"/>
    </font>
    <font>
      <sz val="20"/>
      <name val="仿宋"/>
      <charset val="134"/>
    </font>
    <font>
      <sz val="22"/>
      <name val="仿宋"/>
      <charset val="134"/>
    </font>
    <font>
      <b/>
      <sz val="26"/>
      <name val="仿宋"/>
      <charset val="134"/>
    </font>
    <font>
      <b/>
      <sz val="22"/>
      <name val="仿宋"/>
      <charset val="134"/>
    </font>
    <font>
      <sz val="16"/>
      <color rgb="FFFF0000"/>
      <name val="宋体"/>
      <charset val="134"/>
    </font>
    <font>
      <b/>
      <sz val="11"/>
      <color theme="1"/>
      <name val="仿宋"/>
      <charset val="134"/>
    </font>
    <font>
      <b/>
      <sz val="72"/>
      <color theme="1"/>
      <name val="仿宋"/>
      <charset val="134"/>
    </font>
    <font>
      <b/>
      <sz val="28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4" fillId="31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9" fillId="24" borderId="14" applyNumberFormat="false" applyAlignment="false" applyProtection="false">
      <alignment vertical="center"/>
    </xf>
    <xf numFmtId="0" fontId="33" fillId="17" borderId="10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40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1" fillId="24" borderId="15" applyNumberForma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42" fillId="32" borderId="15" applyNumberFormat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1" fillId="0" borderId="1" xfId="19" applyNumberFormat="true" applyFont="true" applyFill="true" applyBorder="true" applyAlignment="true">
      <alignment horizontal="center" vertical="center" wrapText="true"/>
    </xf>
    <xf numFmtId="176" fontId="12" fillId="0" borderId="1" xfId="19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176" fontId="15" fillId="0" borderId="2" xfId="0" applyNumberFormat="true" applyFont="true" applyFill="true" applyBorder="true" applyAlignment="true" applyProtection="true">
      <alignment horizontal="center" vertical="center"/>
    </xf>
    <xf numFmtId="176" fontId="15" fillId="0" borderId="1" xfId="0" applyNumberFormat="true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/>
    </xf>
    <xf numFmtId="176" fontId="17" fillId="0" borderId="5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left" vertical="center" wrapText="true"/>
    </xf>
    <xf numFmtId="0" fontId="18" fillId="0" borderId="0" xfId="0" applyFont="true" applyFill="true" applyAlignment="true">
      <alignment horizontal="center" vertical="center" wrapText="true"/>
    </xf>
    <xf numFmtId="176" fontId="18" fillId="0" borderId="0" xfId="0" applyNumberFormat="true" applyFont="true" applyFill="true" applyAlignment="true">
      <alignment horizontal="left" vertical="center" wrapText="true"/>
    </xf>
    <xf numFmtId="0" fontId="19" fillId="0" borderId="0" xfId="0" applyFont="true" applyFill="true">
      <alignment vertical="center"/>
    </xf>
    <xf numFmtId="0" fontId="20" fillId="0" borderId="0" xfId="0" applyFont="true" applyFill="true" applyAlignment="true">
      <alignment horizontal="center" vertical="center"/>
    </xf>
    <xf numFmtId="176" fontId="18" fillId="0" borderId="0" xfId="0" applyNumberFormat="true" applyFont="true" applyFill="true" applyAlignment="true">
      <alignment horizontal="center" vertical="center" wrapText="true"/>
    </xf>
    <xf numFmtId="0" fontId="19" fillId="0" borderId="0" xfId="0" applyFont="true" applyFill="true" applyAlignment="true">
      <alignment horizontal="center" vertical="center"/>
    </xf>
    <xf numFmtId="176" fontId="17" fillId="0" borderId="1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horizontal="center" vertical="center"/>
    </xf>
    <xf numFmtId="176" fontId="21" fillId="0" borderId="6" xfId="0" applyNumberFormat="true" applyFont="true" applyFill="true" applyBorder="true" applyAlignment="true">
      <alignment horizontal="center" vertical="center" wrapText="true"/>
    </xf>
    <xf numFmtId="176" fontId="21" fillId="0" borderId="7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vertical="center"/>
    </xf>
    <xf numFmtId="0" fontId="22" fillId="0" borderId="0" xfId="0" applyFont="true" applyFill="true" applyAlignment="true">
      <alignment horizontal="center" vertical="center" wrapText="true"/>
    </xf>
    <xf numFmtId="0" fontId="23" fillId="0" borderId="0" xfId="0" applyFont="true" applyFill="true" applyAlignment="true">
      <alignment horizontal="center" vertical="center" wrapText="true"/>
    </xf>
    <xf numFmtId="0" fontId="22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58"/>
  <sheetViews>
    <sheetView tabSelected="1" view="pageBreakPreview" zoomScale="40" zoomScaleNormal="10" zoomScaleSheetLayoutView="40" workbookViewId="0">
      <selection activeCell="A2" sqref="A2:P2"/>
    </sheetView>
  </sheetViews>
  <sheetFormatPr defaultColWidth="24.0916666666667" defaultRowHeight="14.25"/>
  <cols>
    <col min="1" max="1" width="10.225" style="7" customWidth="true"/>
    <col min="2" max="2" width="70.725" style="3" customWidth="true"/>
    <col min="3" max="3" width="29.3666666666667" style="8" customWidth="true"/>
    <col min="4" max="4" width="24.0916666666667" style="8" customWidth="true"/>
    <col min="5" max="5" width="24.0916666666667" style="9" customWidth="true"/>
    <col min="6" max="6" width="24.0916666666667" style="8" customWidth="true"/>
    <col min="7" max="7" width="29.3666666666667" style="8" customWidth="true"/>
    <col min="8" max="11" width="24.0916666666667" style="8" customWidth="true"/>
    <col min="12" max="12" width="28.4083333333333" style="8" customWidth="true"/>
    <col min="13" max="15" width="24.0916666666667" style="8" customWidth="true"/>
    <col min="16" max="16" width="41.5" style="8" customWidth="true"/>
    <col min="17" max="16376" width="24.0916666666667" style="5" customWidth="true"/>
    <col min="16377" max="16380" width="24.0916666666667" style="10" customWidth="true"/>
    <col min="16381" max="16384" width="24.0916666666667" style="10"/>
  </cols>
  <sheetData>
    <row r="1" s="1" customFormat="true" ht="87" customHeight="true" spans="1:17">
      <c r="A1" s="11" t="s">
        <v>0</v>
      </c>
      <c r="B1" s="12"/>
      <c r="C1" s="13"/>
      <c r="D1" s="13"/>
      <c r="E1" s="13"/>
      <c r="F1" s="31"/>
      <c r="G1" s="13"/>
      <c r="H1" s="13"/>
      <c r="I1" s="13"/>
      <c r="J1" s="31"/>
      <c r="K1" s="34"/>
      <c r="L1" s="13"/>
      <c r="M1" s="13"/>
      <c r="N1" s="13"/>
      <c r="O1" s="31"/>
      <c r="P1" s="31"/>
      <c r="Q1" s="13"/>
    </row>
    <row r="2" s="2" customFormat="true" ht="122" customHeight="true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6"/>
    </row>
    <row r="3" s="2" customFormat="true" ht="75" customHeight="true" spans="1:17">
      <c r="A3" s="15"/>
      <c r="B3" s="14"/>
      <c r="C3" s="16"/>
      <c r="D3" s="16"/>
      <c r="E3" s="16"/>
      <c r="F3" s="32"/>
      <c r="G3" s="32"/>
      <c r="H3" s="32"/>
      <c r="I3" s="32"/>
      <c r="J3" s="32"/>
      <c r="K3" s="14"/>
      <c r="L3" s="16"/>
      <c r="M3" s="16"/>
      <c r="N3" s="16"/>
      <c r="O3" s="16"/>
      <c r="P3" s="36" t="s">
        <v>2</v>
      </c>
      <c r="Q3" s="16"/>
    </row>
    <row r="4" s="3" customFormat="true" ht="53" customHeight="true" spans="1:17">
      <c r="A4" s="17" t="s">
        <v>3</v>
      </c>
      <c r="B4" s="18" t="s">
        <v>4</v>
      </c>
      <c r="C4" s="19" t="s">
        <v>5</v>
      </c>
      <c r="D4" s="19"/>
      <c r="E4" s="19"/>
      <c r="F4" s="19"/>
      <c r="G4" s="19" t="s">
        <v>6</v>
      </c>
      <c r="H4" s="19"/>
      <c r="I4" s="19"/>
      <c r="J4" s="19"/>
      <c r="K4" s="19" t="s">
        <v>7</v>
      </c>
      <c r="L4" s="19" t="s">
        <v>8</v>
      </c>
      <c r="M4" s="19"/>
      <c r="N4" s="19"/>
      <c r="O4" s="19"/>
      <c r="P4" s="37" t="s">
        <v>9</v>
      </c>
      <c r="Q4" s="40"/>
    </row>
    <row r="5" s="4" customFormat="true" ht="106.05" customHeight="true" spans="1:17">
      <c r="A5" s="17"/>
      <c r="B5" s="18"/>
      <c r="C5" s="20" t="s">
        <v>10</v>
      </c>
      <c r="D5" s="19" t="s">
        <v>11</v>
      </c>
      <c r="E5" s="19" t="s">
        <v>12</v>
      </c>
      <c r="F5" s="19" t="s">
        <v>13</v>
      </c>
      <c r="G5" s="20" t="s">
        <v>10</v>
      </c>
      <c r="H5" s="19" t="s">
        <v>11</v>
      </c>
      <c r="I5" s="19" t="s">
        <v>12</v>
      </c>
      <c r="J5" s="19" t="s">
        <v>13</v>
      </c>
      <c r="K5" s="19"/>
      <c r="L5" s="20" t="s">
        <v>10</v>
      </c>
      <c r="M5" s="19" t="s">
        <v>11</v>
      </c>
      <c r="N5" s="19" t="s">
        <v>12</v>
      </c>
      <c r="O5" s="19" t="s">
        <v>13</v>
      </c>
      <c r="P5" s="38"/>
      <c r="Q5" s="41"/>
    </row>
    <row r="6" s="5" customFormat="true" ht="64" customHeight="true" spans="1:17">
      <c r="A6" s="21">
        <v>1</v>
      </c>
      <c r="B6" s="22" t="s">
        <v>14</v>
      </c>
      <c r="C6" s="23">
        <v>19835</v>
      </c>
      <c r="D6" s="24">
        <v>91.61</v>
      </c>
      <c r="E6" s="24">
        <v>1.39</v>
      </c>
      <c r="F6" s="24">
        <f t="shared" ref="F6:F50" si="0">D6-E6</f>
        <v>90.22</v>
      </c>
      <c r="G6" s="23">
        <v>1575</v>
      </c>
      <c r="H6" s="24">
        <v>7.75</v>
      </c>
      <c r="I6" s="24">
        <v>0</v>
      </c>
      <c r="J6" s="24">
        <f t="shared" ref="J6:J50" si="1">H6-I6</f>
        <v>7.75</v>
      </c>
      <c r="K6" s="24">
        <f>F6+J6</f>
        <v>97.97</v>
      </c>
      <c r="L6" s="24">
        <v>4201</v>
      </c>
      <c r="M6" s="24">
        <v>8.29</v>
      </c>
      <c r="N6" s="24">
        <v>0</v>
      </c>
      <c r="O6" s="24">
        <f t="shared" ref="O6:O50" si="2">M6-N6</f>
        <v>8.29</v>
      </c>
      <c r="P6" s="24">
        <f t="shared" ref="P6:P50" si="3">F6+J6+O6</f>
        <v>106.26</v>
      </c>
      <c r="Q6" s="42"/>
    </row>
    <row r="7" s="5" customFormat="true" ht="52.05" customHeight="true" spans="1:17">
      <c r="A7" s="21">
        <v>2</v>
      </c>
      <c r="B7" s="22" t="s">
        <v>15</v>
      </c>
      <c r="C7" s="23">
        <v>6953</v>
      </c>
      <c r="D7" s="24">
        <v>33.35</v>
      </c>
      <c r="E7" s="24">
        <v>0</v>
      </c>
      <c r="F7" s="24">
        <f t="shared" si="0"/>
        <v>33.35</v>
      </c>
      <c r="G7" s="23">
        <f t="shared" ref="G7:G10" si="4">0</f>
        <v>0</v>
      </c>
      <c r="H7" s="24">
        <v>0</v>
      </c>
      <c r="I7" s="24">
        <v>0</v>
      </c>
      <c r="J7" s="24">
        <f t="shared" si="1"/>
        <v>0</v>
      </c>
      <c r="K7" s="24">
        <f t="shared" ref="K7:K51" si="5">F7+J7</f>
        <v>33.35</v>
      </c>
      <c r="L7" s="24">
        <v>0</v>
      </c>
      <c r="M7" s="24">
        <v>0</v>
      </c>
      <c r="N7" s="24">
        <v>0</v>
      </c>
      <c r="O7" s="24">
        <f t="shared" si="2"/>
        <v>0</v>
      </c>
      <c r="P7" s="24">
        <f t="shared" si="3"/>
        <v>33.35</v>
      </c>
      <c r="Q7" s="42"/>
    </row>
    <row r="8" s="5" customFormat="true" ht="52.05" customHeight="true" spans="1:17">
      <c r="A8" s="21">
        <v>3</v>
      </c>
      <c r="B8" s="22" t="s">
        <v>16</v>
      </c>
      <c r="C8" s="23">
        <v>18627</v>
      </c>
      <c r="D8" s="24">
        <v>89.93</v>
      </c>
      <c r="E8" s="24">
        <v>0</v>
      </c>
      <c r="F8" s="24">
        <f t="shared" si="0"/>
        <v>89.93</v>
      </c>
      <c r="G8" s="23">
        <v>6500</v>
      </c>
      <c r="H8" s="24">
        <v>28.87</v>
      </c>
      <c r="I8" s="24">
        <v>0</v>
      </c>
      <c r="J8" s="24">
        <f t="shared" si="1"/>
        <v>28.87</v>
      </c>
      <c r="K8" s="24">
        <f t="shared" si="5"/>
        <v>118.8</v>
      </c>
      <c r="L8" s="24">
        <v>0</v>
      </c>
      <c r="M8" s="24">
        <v>0</v>
      </c>
      <c r="N8" s="24">
        <v>0</v>
      </c>
      <c r="O8" s="24">
        <f t="shared" si="2"/>
        <v>0</v>
      </c>
      <c r="P8" s="24">
        <f t="shared" si="3"/>
        <v>118.8</v>
      </c>
      <c r="Q8" s="42"/>
    </row>
    <row r="9" s="5" customFormat="true" ht="52.05" customHeight="true" spans="1:17">
      <c r="A9" s="21">
        <v>4</v>
      </c>
      <c r="B9" s="22" t="s">
        <v>17</v>
      </c>
      <c r="C9" s="23">
        <v>8313</v>
      </c>
      <c r="D9" s="24">
        <v>35.18</v>
      </c>
      <c r="E9" s="24">
        <v>3.494</v>
      </c>
      <c r="F9" s="24">
        <f t="shared" si="0"/>
        <v>31.686</v>
      </c>
      <c r="G9" s="23">
        <f t="shared" si="4"/>
        <v>0</v>
      </c>
      <c r="H9" s="24">
        <v>0</v>
      </c>
      <c r="I9" s="24">
        <v>0</v>
      </c>
      <c r="J9" s="24">
        <f t="shared" si="1"/>
        <v>0</v>
      </c>
      <c r="K9" s="24">
        <f t="shared" si="5"/>
        <v>31.686</v>
      </c>
      <c r="L9" s="24">
        <v>620</v>
      </c>
      <c r="M9" s="24">
        <v>1.24</v>
      </c>
      <c r="N9" s="24">
        <v>0</v>
      </c>
      <c r="O9" s="24">
        <f t="shared" si="2"/>
        <v>1.24</v>
      </c>
      <c r="P9" s="24">
        <f t="shared" si="3"/>
        <v>32.926</v>
      </c>
      <c r="Q9" s="42"/>
    </row>
    <row r="10" s="5" customFormat="true" ht="52.05" customHeight="true" spans="1:17">
      <c r="A10" s="21">
        <v>5</v>
      </c>
      <c r="B10" s="22" t="s">
        <v>18</v>
      </c>
      <c r="C10" s="23">
        <v>100</v>
      </c>
      <c r="D10" s="24">
        <v>0.5</v>
      </c>
      <c r="E10" s="24">
        <v>0</v>
      </c>
      <c r="F10" s="24">
        <f t="shared" si="0"/>
        <v>0.5</v>
      </c>
      <c r="G10" s="23">
        <f t="shared" si="4"/>
        <v>0</v>
      </c>
      <c r="H10" s="24">
        <v>0</v>
      </c>
      <c r="I10" s="24">
        <v>0</v>
      </c>
      <c r="J10" s="24">
        <f t="shared" si="1"/>
        <v>0</v>
      </c>
      <c r="K10" s="24">
        <f t="shared" si="5"/>
        <v>0.5</v>
      </c>
      <c r="L10" s="24">
        <v>0</v>
      </c>
      <c r="M10" s="24">
        <v>0</v>
      </c>
      <c r="N10" s="24">
        <v>0</v>
      </c>
      <c r="O10" s="24">
        <f t="shared" si="2"/>
        <v>0</v>
      </c>
      <c r="P10" s="24">
        <f t="shared" si="3"/>
        <v>0.5</v>
      </c>
      <c r="Q10" s="42"/>
    </row>
    <row r="11" s="5" customFormat="true" ht="52.05" customHeight="true" spans="1:17">
      <c r="A11" s="21">
        <v>6</v>
      </c>
      <c r="B11" s="22" t="s">
        <v>19</v>
      </c>
      <c r="C11" s="23">
        <v>6724</v>
      </c>
      <c r="D11" s="24">
        <v>32.98</v>
      </c>
      <c r="E11" s="24">
        <v>0</v>
      </c>
      <c r="F11" s="24">
        <f t="shared" si="0"/>
        <v>32.98</v>
      </c>
      <c r="G11" s="23">
        <v>3880</v>
      </c>
      <c r="H11" s="24">
        <v>19.4</v>
      </c>
      <c r="I11" s="24">
        <v>0</v>
      </c>
      <c r="J11" s="24">
        <f t="shared" si="1"/>
        <v>19.4</v>
      </c>
      <c r="K11" s="24">
        <f t="shared" si="5"/>
        <v>52.38</v>
      </c>
      <c r="L11" s="24">
        <v>0</v>
      </c>
      <c r="M11" s="24">
        <v>0</v>
      </c>
      <c r="N11" s="24">
        <v>0</v>
      </c>
      <c r="O11" s="24">
        <f t="shared" si="2"/>
        <v>0</v>
      </c>
      <c r="P11" s="24">
        <f t="shared" si="3"/>
        <v>52.38</v>
      </c>
      <c r="Q11" s="42"/>
    </row>
    <row r="12" s="5" customFormat="true" ht="52.05" customHeight="true" spans="1:17">
      <c r="A12" s="21">
        <v>7</v>
      </c>
      <c r="B12" s="22" t="s">
        <v>20</v>
      </c>
      <c r="C12" s="23">
        <v>5380</v>
      </c>
      <c r="D12" s="24">
        <v>26.04</v>
      </c>
      <c r="E12" s="24">
        <v>0</v>
      </c>
      <c r="F12" s="24">
        <f t="shared" si="0"/>
        <v>26.04</v>
      </c>
      <c r="G12" s="24">
        <v>1600</v>
      </c>
      <c r="H12" s="24">
        <v>8</v>
      </c>
      <c r="I12" s="24">
        <v>0</v>
      </c>
      <c r="J12" s="24">
        <f t="shared" si="1"/>
        <v>8</v>
      </c>
      <c r="K12" s="24">
        <f t="shared" si="5"/>
        <v>34.04</v>
      </c>
      <c r="L12" s="24">
        <v>0</v>
      </c>
      <c r="M12" s="24">
        <v>0</v>
      </c>
      <c r="N12" s="24">
        <v>0</v>
      </c>
      <c r="O12" s="24">
        <f t="shared" si="2"/>
        <v>0</v>
      </c>
      <c r="P12" s="24">
        <f t="shared" si="3"/>
        <v>34.04</v>
      </c>
      <c r="Q12" s="42"/>
    </row>
    <row r="13" s="5" customFormat="true" ht="52.05" customHeight="true" spans="1:17">
      <c r="A13" s="21">
        <v>8</v>
      </c>
      <c r="B13" s="22" t="s">
        <v>21</v>
      </c>
      <c r="C13" s="23">
        <v>17160</v>
      </c>
      <c r="D13" s="24">
        <v>82.07</v>
      </c>
      <c r="E13" s="24">
        <v>0</v>
      </c>
      <c r="F13" s="24">
        <f t="shared" si="0"/>
        <v>82.07</v>
      </c>
      <c r="G13" s="24">
        <v>1000</v>
      </c>
      <c r="H13" s="24">
        <v>5</v>
      </c>
      <c r="I13" s="24">
        <v>0</v>
      </c>
      <c r="J13" s="24">
        <f t="shared" si="1"/>
        <v>5</v>
      </c>
      <c r="K13" s="24">
        <f t="shared" si="5"/>
        <v>87.07</v>
      </c>
      <c r="L13" s="24">
        <v>0</v>
      </c>
      <c r="M13" s="24">
        <v>0</v>
      </c>
      <c r="N13" s="24">
        <v>0</v>
      </c>
      <c r="O13" s="24">
        <f t="shared" si="2"/>
        <v>0</v>
      </c>
      <c r="P13" s="24">
        <f t="shared" si="3"/>
        <v>87.07</v>
      </c>
      <c r="Q13" s="42"/>
    </row>
    <row r="14" s="5" customFormat="true" ht="52.05" customHeight="true" spans="1:17">
      <c r="A14" s="21">
        <v>9</v>
      </c>
      <c r="B14" s="22" t="s">
        <v>22</v>
      </c>
      <c r="C14" s="23">
        <v>312</v>
      </c>
      <c r="D14" s="24">
        <v>1.56</v>
      </c>
      <c r="E14" s="24">
        <v>0</v>
      </c>
      <c r="F14" s="24">
        <f t="shared" si="0"/>
        <v>1.56</v>
      </c>
      <c r="G14" s="23">
        <v>920</v>
      </c>
      <c r="H14" s="24">
        <v>4.6</v>
      </c>
      <c r="I14" s="24">
        <v>0</v>
      </c>
      <c r="J14" s="24">
        <f t="shared" si="1"/>
        <v>4.6</v>
      </c>
      <c r="K14" s="24">
        <f t="shared" si="5"/>
        <v>6.16</v>
      </c>
      <c r="L14" s="24">
        <v>0</v>
      </c>
      <c r="M14" s="24">
        <v>0</v>
      </c>
      <c r="N14" s="24">
        <v>0</v>
      </c>
      <c r="O14" s="24">
        <f t="shared" si="2"/>
        <v>0</v>
      </c>
      <c r="P14" s="24">
        <f t="shared" si="3"/>
        <v>6.16</v>
      </c>
      <c r="Q14" s="42"/>
    </row>
    <row r="15" s="5" customFormat="true" ht="52.05" customHeight="true" spans="1:17">
      <c r="A15" s="21">
        <v>10</v>
      </c>
      <c r="B15" s="22" t="s">
        <v>23</v>
      </c>
      <c r="C15" s="23">
        <v>27139.96</v>
      </c>
      <c r="D15" s="24">
        <v>127.59</v>
      </c>
      <c r="E15" s="24">
        <v>0</v>
      </c>
      <c r="F15" s="24">
        <f t="shared" si="0"/>
        <v>127.59</v>
      </c>
      <c r="G15" s="23">
        <v>860</v>
      </c>
      <c r="H15" s="24">
        <v>4.3</v>
      </c>
      <c r="I15" s="24">
        <v>0</v>
      </c>
      <c r="J15" s="24">
        <f t="shared" si="1"/>
        <v>4.3</v>
      </c>
      <c r="K15" s="24">
        <f t="shared" si="5"/>
        <v>131.89</v>
      </c>
      <c r="L15" s="24">
        <v>0</v>
      </c>
      <c r="M15" s="24">
        <v>0</v>
      </c>
      <c r="N15" s="24">
        <v>0</v>
      </c>
      <c r="O15" s="24">
        <f t="shared" si="2"/>
        <v>0</v>
      </c>
      <c r="P15" s="24">
        <f t="shared" si="3"/>
        <v>131.89</v>
      </c>
      <c r="Q15" s="42"/>
    </row>
    <row r="16" s="5" customFormat="true" ht="52.05" customHeight="true" spans="1:17">
      <c r="A16" s="21">
        <v>11</v>
      </c>
      <c r="B16" s="22" t="s">
        <v>24</v>
      </c>
      <c r="C16" s="23">
        <v>2000</v>
      </c>
      <c r="D16" s="24">
        <v>10</v>
      </c>
      <c r="E16" s="24">
        <v>0</v>
      </c>
      <c r="F16" s="24">
        <f t="shared" si="0"/>
        <v>10</v>
      </c>
      <c r="G16" s="23">
        <f t="shared" ref="G16:G19" si="6">0</f>
        <v>0</v>
      </c>
      <c r="H16" s="24">
        <v>0</v>
      </c>
      <c r="I16" s="24">
        <v>0</v>
      </c>
      <c r="J16" s="24">
        <f t="shared" si="1"/>
        <v>0</v>
      </c>
      <c r="K16" s="24">
        <f t="shared" si="5"/>
        <v>10</v>
      </c>
      <c r="L16" s="24">
        <v>0</v>
      </c>
      <c r="M16" s="24">
        <v>0</v>
      </c>
      <c r="N16" s="24">
        <v>0</v>
      </c>
      <c r="O16" s="24">
        <f t="shared" si="2"/>
        <v>0</v>
      </c>
      <c r="P16" s="24">
        <f t="shared" si="3"/>
        <v>10</v>
      </c>
      <c r="Q16" s="42"/>
    </row>
    <row r="17" s="5" customFormat="true" ht="52.05" customHeight="true" spans="1:17">
      <c r="A17" s="21">
        <v>12</v>
      </c>
      <c r="B17" s="22" t="s">
        <v>25</v>
      </c>
      <c r="C17" s="23">
        <v>2040</v>
      </c>
      <c r="D17" s="24">
        <v>10.18</v>
      </c>
      <c r="E17" s="24">
        <v>0</v>
      </c>
      <c r="F17" s="24">
        <f t="shared" si="0"/>
        <v>10.18</v>
      </c>
      <c r="G17" s="23">
        <f t="shared" si="6"/>
        <v>0</v>
      </c>
      <c r="H17" s="24">
        <v>0</v>
      </c>
      <c r="I17" s="24">
        <v>0</v>
      </c>
      <c r="J17" s="24">
        <f t="shared" si="1"/>
        <v>0</v>
      </c>
      <c r="K17" s="24">
        <f t="shared" si="5"/>
        <v>10.18</v>
      </c>
      <c r="L17" s="24">
        <v>0</v>
      </c>
      <c r="M17" s="24">
        <v>0</v>
      </c>
      <c r="N17" s="24">
        <v>0</v>
      </c>
      <c r="O17" s="24">
        <f t="shared" si="2"/>
        <v>0</v>
      </c>
      <c r="P17" s="24">
        <f t="shared" si="3"/>
        <v>10.18</v>
      </c>
      <c r="Q17" s="42"/>
    </row>
    <row r="18" s="5" customFormat="true" ht="52.05" customHeight="true" spans="1:17">
      <c r="A18" s="21">
        <v>13</v>
      </c>
      <c r="B18" s="22" t="s">
        <v>26</v>
      </c>
      <c r="C18" s="23">
        <v>10637</v>
      </c>
      <c r="D18" s="24">
        <v>48.75</v>
      </c>
      <c r="E18" s="24">
        <v>9.9843</v>
      </c>
      <c r="F18" s="24">
        <f t="shared" si="0"/>
        <v>38.7657</v>
      </c>
      <c r="G18" s="23">
        <f t="shared" si="6"/>
        <v>0</v>
      </c>
      <c r="H18" s="24">
        <v>0</v>
      </c>
      <c r="I18" s="24">
        <v>0</v>
      </c>
      <c r="J18" s="24">
        <f t="shared" si="1"/>
        <v>0</v>
      </c>
      <c r="K18" s="24">
        <f t="shared" si="5"/>
        <v>38.7657</v>
      </c>
      <c r="L18" s="24">
        <v>0</v>
      </c>
      <c r="M18" s="24">
        <v>0</v>
      </c>
      <c r="N18" s="24">
        <v>0</v>
      </c>
      <c r="O18" s="24">
        <f t="shared" si="2"/>
        <v>0</v>
      </c>
      <c r="P18" s="24">
        <f t="shared" si="3"/>
        <v>38.7657</v>
      </c>
      <c r="Q18" s="42"/>
    </row>
    <row r="19" s="5" customFormat="true" ht="52.05" customHeight="true" spans="1:17">
      <c r="A19" s="21">
        <v>14</v>
      </c>
      <c r="B19" s="22" t="s">
        <v>27</v>
      </c>
      <c r="C19" s="23">
        <v>5477</v>
      </c>
      <c r="D19" s="24">
        <v>26.61</v>
      </c>
      <c r="E19" s="24">
        <v>0</v>
      </c>
      <c r="F19" s="24">
        <f t="shared" si="0"/>
        <v>26.61</v>
      </c>
      <c r="G19" s="24">
        <f t="shared" si="6"/>
        <v>0</v>
      </c>
      <c r="H19" s="24">
        <v>0</v>
      </c>
      <c r="I19" s="24">
        <v>0</v>
      </c>
      <c r="J19" s="24">
        <f t="shared" si="1"/>
        <v>0</v>
      </c>
      <c r="K19" s="24">
        <f t="shared" si="5"/>
        <v>26.61</v>
      </c>
      <c r="L19" s="24">
        <v>0</v>
      </c>
      <c r="M19" s="24">
        <v>0</v>
      </c>
      <c r="N19" s="24">
        <v>0</v>
      </c>
      <c r="O19" s="24">
        <f t="shared" si="2"/>
        <v>0</v>
      </c>
      <c r="P19" s="24">
        <f t="shared" si="3"/>
        <v>26.61</v>
      </c>
      <c r="Q19" s="42"/>
    </row>
    <row r="20" s="5" customFormat="true" ht="52.05" customHeight="true" spans="1:17">
      <c r="A20" s="21">
        <v>15</v>
      </c>
      <c r="B20" s="22" t="s">
        <v>28</v>
      </c>
      <c r="C20" s="23">
        <v>12809</v>
      </c>
      <c r="D20" s="24">
        <v>64.24</v>
      </c>
      <c r="E20" s="24">
        <v>15.718</v>
      </c>
      <c r="F20" s="24">
        <f t="shared" si="0"/>
        <v>48.522</v>
      </c>
      <c r="G20" s="24">
        <v>600</v>
      </c>
      <c r="H20" s="24">
        <v>2.99</v>
      </c>
      <c r="I20" s="24">
        <v>1.79</v>
      </c>
      <c r="J20" s="24">
        <f t="shared" si="1"/>
        <v>1.2</v>
      </c>
      <c r="K20" s="24">
        <f t="shared" si="5"/>
        <v>49.722</v>
      </c>
      <c r="L20" s="24">
        <v>0</v>
      </c>
      <c r="M20" s="24">
        <v>0</v>
      </c>
      <c r="N20" s="24">
        <v>0</v>
      </c>
      <c r="O20" s="24">
        <f t="shared" si="2"/>
        <v>0</v>
      </c>
      <c r="P20" s="24">
        <f t="shared" si="3"/>
        <v>49.722</v>
      </c>
      <c r="Q20" s="42"/>
    </row>
    <row r="21" s="5" customFormat="true" ht="52.05" customHeight="true" spans="1:17">
      <c r="A21" s="21">
        <v>16</v>
      </c>
      <c r="B21" s="22" t="s">
        <v>29</v>
      </c>
      <c r="C21" s="23">
        <v>1794</v>
      </c>
      <c r="D21" s="24">
        <v>7.66</v>
      </c>
      <c r="E21" s="24">
        <v>0</v>
      </c>
      <c r="F21" s="24">
        <f t="shared" si="0"/>
        <v>7.66</v>
      </c>
      <c r="G21" s="23">
        <f>0</f>
        <v>0</v>
      </c>
      <c r="H21" s="24">
        <v>0</v>
      </c>
      <c r="I21" s="24">
        <v>0</v>
      </c>
      <c r="J21" s="24">
        <f t="shared" si="1"/>
        <v>0</v>
      </c>
      <c r="K21" s="24">
        <f t="shared" si="5"/>
        <v>7.66</v>
      </c>
      <c r="L21" s="24">
        <v>62660.27</v>
      </c>
      <c r="M21" s="24">
        <v>119.47</v>
      </c>
      <c r="N21" s="24">
        <v>0</v>
      </c>
      <c r="O21" s="24">
        <f t="shared" si="2"/>
        <v>119.47</v>
      </c>
      <c r="P21" s="24">
        <f t="shared" si="3"/>
        <v>127.13</v>
      </c>
      <c r="Q21" s="42"/>
    </row>
    <row r="22" s="5" customFormat="true" ht="52.05" customHeight="true" spans="1:17">
      <c r="A22" s="21">
        <v>17</v>
      </c>
      <c r="B22" s="22" t="s">
        <v>30</v>
      </c>
      <c r="C22" s="23">
        <v>4860</v>
      </c>
      <c r="D22" s="23">
        <v>23.93</v>
      </c>
      <c r="E22" s="24">
        <v>0</v>
      </c>
      <c r="F22" s="24">
        <f t="shared" si="0"/>
        <v>23.93</v>
      </c>
      <c r="G22" s="23">
        <v>3315</v>
      </c>
      <c r="H22" s="23">
        <v>11.62</v>
      </c>
      <c r="I22" s="23">
        <v>0</v>
      </c>
      <c r="J22" s="24">
        <f t="shared" si="1"/>
        <v>11.62</v>
      </c>
      <c r="K22" s="24">
        <f t="shared" si="5"/>
        <v>35.55</v>
      </c>
      <c r="L22" s="24">
        <v>15115</v>
      </c>
      <c r="M22" s="23">
        <v>27.96</v>
      </c>
      <c r="N22" s="23">
        <v>0</v>
      </c>
      <c r="O22" s="24">
        <f t="shared" si="2"/>
        <v>27.96</v>
      </c>
      <c r="P22" s="24">
        <f t="shared" si="3"/>
        <v>63.51</v>
      </c>
      <c r="Q22" s="42"/>
    </row>
    <row r="23" s="5" customFormat="true" ht="52.05" customHeight="true" spans="1:17">
      <c r="A23" s="21">
        <v>18</v>
      </c>
      <c r="B23" s="22" t="s">
        <v>31</v>
      </c>
      <c r="C23" s="23">
        <v>5792.5</v>
      </c>
      <c r="D23" s="23">
        <v>27.93</v>
      </c>
      <c r="E23" s="24">
        <v>0</v>
      </c>
      <c r="F23" s="24">
        <f t="shared" si="0"/>
        <v>27.93</v>
      </c>
      <c r="G23" s="23">
        <v>5110</v>
      </c>
      <c r="H23" s="23">
        <v>21.24</v>
      </c>
      <c r="I23" s="23">
        <v>0</v>
      </c>
      <c r="J23" s="24">
        <f t="shared" si="1"/>
        <v>21.24</v>
      </c>
      <c r="K23" s="24">
        <f t="shared" si="5"/>
        <v>49.17</v>
      </c>
      <c r="L23" s="24">
        <v>53893.5</v>
      </c>
      <c r="M23" s="23">
        <v>105.08</v>
      </c>
      <c r="N23" s="23">
        <v>0</v>
      </c>
      <c r="O23" s="24">
        <f t="shared" si="2"/>
        <v>105.08</v>
      </c>
      <c r="P23" s="24">
        <f t="shared" si="3"/>
        <v>154.25</v>
      </c>
      <c r="Q23" s="42"/>
    </row>
    <row r="24" s="5" customFormat="true" ht="52.05" customHeight="true" spans="1:17">
      <c r="A24" s="21">
        <v>19</v>
      </c>
      <c r="B24" s="22" t="s">
        <v>32</v>
      </c>
      <c r="C24" s="23">
        <v>7207</v>
      </c>
      <c r="D24" s="23">
        <v>35.66</v>
      </c>
      <c r="E24" s="24">
        <v>0</v>
      </c>
      <c r="F24" s="24">
        <f t="shared" si="0"/>
        <v>35.66</v>
      </c>
      <c r="G24" s="23">
        <v>5380</v>
      </c>
      <c r="H24" s="23">
        <v>24.38</v>
      </c>
      <c r="I24" s="23">
        <v>0</v>
      </c>
      <c r="J24" s="24">
        <f t="shared" si="1"/>
        <v>24.38</v>
      </c>
      <c r="K24" s="24">
        <f t="shared" si="5"/>
        <v>60.04</v>
      </c>
      <c r="L24" s="24">
        <v>0</v>
      </c>
      <c r="M24" s="23">
        <v>0</v>
      </c>
      <c r="N24" s="23">
        <v>0</v>
      </c>
      <c r="O24" s="24">
        <f t="shared" si="2"/>
        <v>0</v>
      </c>
      <c r="P24" s="24">
        <f t="shared" si="3"/>
        <v>60.04</v>
      </c>
      <c r="Q24" s="42"/>
    </row>
    <row r="25" s="5" customFormat="true" ht="52.05" customHeight="true" spans="1:17">
      <c r="A25" s="21">
        <v>20</v>
      </c>
      <c r="B25" s="22" t="s">
        <v>33</v>
      </c>
      <c r="C25" s="23">
        <v>37260.8</v>
      </c>
      <c r="D25" s="23">
        <v>183.81</v>
      </c>
      <c r="E25" s="24">
        <v>85.56398</v>
      </c>
      <c r="F25" s="24">
        <f t="shared" si="0"/>
        <v>98.24602</v>
      </c>
      <c r="G25" s="23">
        <v>5798</v>
      </c>
      <c r="H25" s="23">
        <v>28.78</v>
      </c>
      <c r="I25" s="23">
        <v>0</v>
      </c>
      <c r="J25" s="24">
        <f t="shared" si="1"/>
        <v>28.78</v>
      </c>
      <c r="K25" s="24">
        <f t="shared" si="5"/>
        <v>127.02602</v>
      </c>
      <c r="L25" s="24">
        <v>1134</v>
      </c>
      <c r="M25" s="23">
        <v>1.21</v>
      </c>
      <c r="N25" s="23">
        <v>0</v>
      </c>
      <c r="O25" s="24">
        <f t="shared" si="2"/>
        <v>1.21</v>
      </c>
      <c r="P25" s="24">
        <f t="shared" si="3"/>
        <v>128.23602</v>
      </c>
      <c r="Q25" s="42"/>
    </row>
    <row r="26" s="5" customFormat="true" ht="52.05" customHeight="true" spans="1:17">
      <c r="A26" s="21">
        <v>21</v>
      </c>
      <c r="B26" s="22" t="s">
        <v>34</v>
      </c>
      <c r="C26" s="23">
        <v>7613</v>
      </c>
      <c r="D26" s="23">
        <v>37.42</v>
      </c>
      <c r="E26" s="24">
        <v>0.81</v>
      </c>
      <c r="F26" s="24">
        <f t="shared" si="0"/>
        <v>36.61</v>
      </c>
      <c r="G26" s="23">
        <v>6410</v>
      </c>
      <c r="H26" s="23">
        <v>31.79</v>
      </c>
      <c r="I26" s="23">
        <v>0</v>
      </c>
      <c r="J26" s="24">
        <f t="shared" si="1"/>
        <v>31.79</v>
      </c>
      <c r="K26" s="24">
        <f t="shared" si="5"/>
        <v>68.4</v>
      </c>
      <c r="L26" s="24">
        <v>0</v>
      </c>
      <c r="M26" s="23">
        <v>0</v>
      </c>
      <c r="N26" s="24">
        <v>0</v>
      </c>
      <c r="O26" s="24">
        <f t="shared" si="2"/>
        <v>0</v>
      </c>
      <c r="P26" s="24">
        <f t="shared" si="3"/>
        <v>68.4</v>
      </c>
      <c r="Q26" s="42"/>
    </row>
    <row r="27" s="5" customFormat="true" ht="52.05" customHeight="true" spans="1:17">
      <c r="A27" s="21">
        <v>22</v>
      </c>
      <c r="B27" s="22" t="s">
        <v>35</v>
      </c>
      <c r="C27" s="23">
        <v>56413.1</v>
      </c>
      <c r="D27" s="23">
        <v>114.53</v>
      </c>
      <c r="E27" s="24">
        <v>0</v>
      </c>
      <c r="F27" s="24">
        <f t="shared" si="0"/>
        <v>114.53</v>
      </c>
      <c r="G27" s="23">
        <v>3450</v>
      </c>
      <c r="H27" s="23">
        <v>8.5</v>
      </c>
      <c r="I27" s="23">
        <v>0</v>
      </c>
      <c r="J27" s="24">
        <f t="shared" si="1"/>
        <v>8.5</v>
      </c>
      <c r="K27" s="24">
        <f t="shared" si="5"/>
        <v>123.03</v>
      </c>
      <c r="L27" s="24">
        <v>49271.43</v>
      </c>
      <c r="M27" s="23">
        <v>92.9800000000014</v>
      </c>
      <c r="N27" s="23">
        <v>0</v>
      </c>
      <c r="O27" s="24">
        <f t="shared" si="2"/>
        <v>92.9800000000014</v>
      </c>
      <c r="P27" s="24">
        <f t="shared" si="3"/>
        <v>216.010000000001</v>
      </c>
      <c r="Q27" s="42"/>
    </row>
    <row r="28" s="5" customFormat="true" ht="52.05" customHeight="true" spans="1:17">
      <c r="A28" s="21">
        <v>23</v>
      </c>
      <c r="B28" s="22" t="s">
        <v>36</v>
      </c>
      <c r="C28" s="23">
        <v>4840</v>
      </c>
      <c r="D28" s="23">
        <v>24.18</v>
      </c>
      <c r="E28" s="24">
        <v>0</v>
      </c>
      <c r="F28" s="24">
        <f t="shared" si="0"/>
        <v>24.18</v>
      </c>
      <c r="G28" s="23">
        <v>5000</v>
      </c>
      <c r="H28" s="23">
        <v>24.99</v>
      </c>
      <c r="I28" s="23">
        <v>0</v>
      </c>
      <c r="J28" s="24">
        <f t="shared" si="1"/>
        <v>24.99</v>
      </c>
      <c r="K28" s="24">
        <f t="shared" si="5"/>
        <v>49.17</v>
      </c>
      <c r="L28" s="24">
        <v>0</v>
      </c>
      <c r="M28" s="23">
        <v>0</v>
      </c>
      <c r="N28" s="23">
        <v>0</v>
      </c>
      <c r="O28" s="24">
        <f t="shared" si="2"/>
        <v>0</v>
      </c>
      <c r="P28" s="24">
        <f t="shared" si="3"/>
        <v>49.17</v>
      </c>
      <c r="Q28" s="42"/>
    </row>
    <row r="29" s="5" customFormat="true" ht="52.05" customHeight="true" spans="1:17">
      <c r="A29" s="21">
        <v>24</v>
      </c>
      <c r="B29" s="22" t="s">
        <v>37</v>
      </c>
      <c r="C29" s="23">
        <v>2180</v>
      </c>
      <c r="D29" s="23">
        <v>9.85</v>
      </c>
      <c r="E29" s="24">
        <v>0</v>
      </c>
      <c r="F29" s="24">
        <f t="shared" si="0"/>
        <v>9.85</v>
      </c>
      <c r="G29" s="23">
        <v>1000</v>
      </c>
      <c r="H29" s="23">
        <v>4.99</v>
      </c>
      <c r="I29" s="23">
        <v>0</v>
      </c>
      <c r="J29" s="24">
        <f t="shared" si="1"/>
        <v>4.99</v>
      </c>
      <c r="K29" s="24">
        <f t="shared" si="5"/>
        <v>14.84</v>
      </c>
      <c r="L29" s="24">
        <v>81258.81</v>
      </c>
      <c r="M29" s="23">
        <v>153.5</v>
      </c>
      <c r="N29" s="23">
        <v>0</v>
      </c>
      <c r="O29" s="24">
        <f t="shared" si="2"/>
        <v>153.5</v>
      </c>
      <c r="P29" s="24">
        <f t="shared" si="3"/>
        <v>168.34</v>
      </c>
      <c r="Q29" s="42"/>
    </row>
    <row r="30" s="5" customFormat="true" ht="52.05" customHeight="true" spans="1:17">
      <c r="A30" s="21">
        <v>25</v>
      </c>
      <c r="B30" s="22" t="s">
        <v>38</v>
      </c>
      <c r="C30" s="23">
        <v>19624</v>
      </c>
      <c r="D30" s="23">
        <v>87.26</v>
      </c>
      <c r="E30" s="24">
        <v>28.822</v>
      </c>
      <c r="F30" s="24">
        <f t="shared" si="0"/>
        <v>58.438</v>
      </c>
      <c r="G30" s="23">
        <v>10840</v>
      </c>
      <c r="H30" s="23">
        <v>39.86</v>
      </c>
      <c r="I30" s="23">
        <v>0</v>
      </c>
      <c r="J30" s="24">
        <f t="shared" si="1"/>
        <v>39.86</v>
      </c>
      <c r="K30" s="24">
        <f t="shared" si="5"/>
        <v>98.298</v>
      </c>
      <c r="L30" s="24">
        <v>3233.5</v>
      </c>
      <c r="M30" s="23">
        <v>5.89</v>
      </c>
      <c r="N30" s="23">
        <v>0</v>
      </c>
      <c r="O30" s="24">
        <f t="shared" si="2"/>
        <v>5.89</v>
      </c>
      <c r="P30" s="24">
        <f t="shared" si="3"/>
        <v>104.188</v>
      </c>
      <c r="Q30" s="42"/>
    </row>
    <row r="31" s="5" customFormat="true" ht="52.05" customHeight="true" spans="1:17">
      <c r="A31" s="21">
        <v>26</v>
      </c>
      <c r="B31" s="22" t="s">
        <v>39</v>
      </c>
      <c r="C31" s="23">
        <v>3437</v>
      </c>
      <c r="D31" s="23">
        <v>17.08</v>
      </c>
      <c r="E31" s="24">
        <v>0</v>
      </c>
      <c r="F31" s="24">
        <f t="shared" si="0"/>
        <v>17.08</v>
      </c>
      <c r="G31" s="23">
        <v>0</v>
      </c>
      <c r="H31" s="23">
        <v>0</v>
      </c>
      <c r="I31" s="23">
        <v>0</v>
      </c>
      <c r="J31" s="24">
        <f t="shared" si="1"/>
        <v>0</v>
      </c>
      <c r="K31" s="24">
        <f t="shared" si="5"/>
        <v>17.08</v>
      </c>
      <c r="L31" s="23">
        <v>0</v>
      </c>
      <c r="M31" s="23">
        <v>0</v>
      </c>
      <c r="N31" s="23">
        <v>0</v>
      </c>
      <c r="O31" s="24">
        <f t="shared" si="2"/>
        <v>0</v>
      </c>
      <c r="P31" s="24">
        <f t="shared" si="3"/>
        <v>17.08</v>
      </c>
      <c r="Q31" s="42"/>
    </row>
    <row r="32" s="5" customFormat="true" ht="52.05" customHeight="true" spans="1:17">
      <c r="A32" s="21">
        <v>27</v>
      </c>
      <c r="B32" s="22" t="s">
        <v>40</v>
      </c>
      <c r="C32" s="23">
        <v>760</v>
      </c>
      <c r="D32" s="23">
        <v>3.61</v>
      </c>
      <c r="E32" s="24">
        <v>0</v>
      </c>
      <c r="F32" s="24">
        <f t="shared" si="0"/>
        <v>3.61</v>
      </c>
      <c r="G32" s="23">
        <v>0</v>
      </c>
      <c r="H32" s="23">
        <v>0</v>
      </c>
      <c r="I32" s="23">
        <v>0</v>
      </c>
      <c r="J32" s="24">
        <f t="shared" si="1"/>
        <v>0</v>
      </c>
      <c r="K32" s="24">
        <f t="shared" si="5"/>
        <v>3.61</v>
      </c>
      <c r="L32" s="23">
        <v>0</v>
      </c>
      <c r="M32" s="23">
        <v>0</v>
      </c>
      <c r="N32" s="23">
        <v>0</v>
      </c>
      <c r="O32" s="24">
        <f t="shared" si="2"/>
        <v>0</v>
      </c>
      <c r="P32" s="24">
        <f t="shared" si="3"/>
        <v>3.61</v>
      </c>
      <c r="Q32" s="42"/>
    </row>
    <row r="33" s="5" customFormat="true" ht="52.05" customHeight="true" spans="1:17">
      <c r="A33" s="21">
        <v>28</v>
      </c>
      <c r="B33" s="22" t="s">
        <v>41</v>
      </c>
      <c r="C33" s="23">
        <v>9100</v>
      </c>
      <c r="D33" s="23">
        <v>45.27</v>
      </c>
      <c r="E33" s="24">
        <v>0</v>
      </c>
      <c r="F33" s="24">
        <f t="shared" si="0"/>
        <v>45.27</v>
      </c>
      <c r="G33" s="23">
        <v>8600</v>
      </c>
      <c r="H33" s="23">
        <v>30.56</v>
      </c>
      <c r="I33" s="23">
        <v>0</v>
      </c>
      <c r="J33" s="24">
        <f t="shared" si="1"/>
        <v>30.56</v>
      </c>
      <c r="K33" s="24">
        <f t="shared" si="5"/>
        <v>75.83</v>
      </c>
      <c r="L33" s="23">
        <v>12599</v>
      </c>
      <c r="M33" s="23">
        <v>24.81</v>
      </c>
      <c r="N33" s="23">
        <v>0</v>
      </c>
      <c r="O33" s="24">
        <f t="shared" si="2"/>
        <v>24.81</v>
      </c>
      <c r="P33" s="24">
        <f t="shared" si="3"/>
        <v>100.64</v>
      </c>
      <c r="Q33" s="42"/>
    </row>
    <row r="34" s="5" customFormat="true" ht="52.05" customHeight="true" spans="1:17">
      <c r="A34" s="21">
        <v>29</v>
      </c>
      <c r="B34" s="22" t="s">
        <v>42</v>
      </c>
      <c r="C34" s="23">
        <v>1177.5</v>
      </c>
      <c r="D34" s="23">
        <v>3.45</v>
      </c>
      <c r="E34" s="24">
        <v>0</v>
      </c>
      <c r="F34" s="24">
        <f t="shared" si="0"/>
        <v>3.45</v>
      </c>
      <c r="G34" s="23">
        <v>0</v>
      </c>
      <c r="H34" s="23">
        <v>0</v>
      </c>
      <c r="I34" s="23">
        <v>0</v>
      </c>
      <c r="J34" s="24">
        <f t="shared" si="1"/>
        <v>0</v>
      </c>
      <c r="K34" s="24">
        <f t="shared" si="5"/>
        <v>3.45</v>
      </c>
      <c r="L34" s="23">
        <v>0</v>
      </c>
      <c r="M34" s="23">
        <v>0</v>
      </c>
      <c r="N34" s="23">
        <v>0</v>
      </c>
      <c r="O34" s="24">
        <f t="shared" si="2"/>
        <v>0</v>
      </c>
      <c r="P34" s="24">
        <f t="shared" si="3"/>
        <v>3.45</v>
      </c>
      <c r="Q34" s="42"/>
    </row>
    <row r="35" s="5" customFormat="true" ht="52.05" customHeight="true" spans="1:17">
      <c r="A35" s="21">
        <v>30</v>
      </c>
      <c r="B35" s="22" t="s">
        <v>43</v>
      </c>
      <c r="C35" s="23">
        <v>21611.7</v>
      </c>
      <c r="D35" s="23">
        <v>98.45</v>
      </c>
      <c r="E35" s="24">
        <v>1.5</v>
      </c>
      <c r="F35" s="24">
        <f t="shared" si="0"/>
        <v>96.95</v>
      </c>
      <c r="G35" s="23">
        <v>10900</v>
      </c>
      <c r="H35" s="23">
        <v>53.31</v>
      </c>
      <c r="I35" s="23">
        <v>0</v>
      </c>
      <c r="J35" s="24">
        <f t="shared" si="1"/>
        <v>53.31</v>
      </c>
      <c r="K35" s="24">
        <f t="shared" si="5"/>
        <v>150.26</v>
      </c>
      <c r="L35" s="23">
        <v>0</v>
      </c>
      <c r="M35" s="23">
        <v>0</v>
      </c>
      <c r="N35" s="23">
        <v>0</v>
      </c>
      <c r="O35" s="24">
        <f t="shared" si="2"/>
        <v>0</v>
      </c>
      <c r="P35" s="24">
        <f t="shared" si="3"/>
        <v>150.26</v>
      </c>
      <c r="Q35" s="42"/>
    </row>
    <row r="36" s="5" customFormat="true" ht="52.05" customHeight="true" spans="1:17">
      <c r="A36" s="21">
        <v>31</v>
      </c>
      <c r="B36" s="22" t="s">
        <v>44</v>
      </c>
      <c r="C36" s="24">
        <v>5570</v>
      </c>
      <c r="D36" s="24">
        <v>22.77</v>
      </c>
      <c r="E36" s="24">
        <v>0</v>
      </c>
      <c r="F36" s="24">
        <f t="shared" si="0"/>
        <v>22.77</v>
      </c>
      <c r="G36" s="24">
        <v>3119</v>
      </c>
      <c r="H36" s="24">
        <v>11.36</v>
      </c>
      <c r="I36" s="24">
        <v>0</v>
      </c>
      <c r="J36" s="24">
        <f t="shared" si="1"/>
        <v>11.36</v>
      </c>
      <c r="K36" s="24">
        <f t="shared" si="5"/>
        <v>34.13</v>
      </c>
      <c r="L36" s="24">
        <v>0</v>
      </c>
      <c r="M36" s="24">
        <v>0</v>
      </c>
      <c r="N36" s="24">
        <v>0</v>
      </c>
      <c r="O36" s="24">
        <f t="shared" si="2"/>
        <v>0</v>
      </c>
      <c r="P36" s="24">
        <f t="shared" si="3"/>
        <v>34.13</v>
      </c>
      <c r="Q36" s="42"/>
    </row>
    <row r="37" s="5" customFormat="true" ht="52.05" customHeight="true" spans="1:17">
      <c r="A37" s="21">
        <v>32</v>
      </c>
      <c r="B37" s="22" t="s">
        <v>45</v>
      </c>
      <c r="C37" s="24">
        <v>36780.35</v>
      </c>
      <c r="D37" s="24">
        <v>182.8</v>
      </c>
      <c r="E37" s="24">
        <v>14.394</v>
      </c>
      <c r="F37" s="24">
        <f t="shared" si="0"/>
        <v>168.406</v>
      </c>
      <c r="G37" s="24">
        <v>5749</v>
      </c>
      <c r="H37" s="24">
        <v>28.44</v>
      </c>
      <c r="I37" s="24">
        <v>0</v>
      </c>
      <c r="J37" s="24">
        <f t="shared" si="1"/>
        <v>28.44</v>
      </c>
      <c r="K37" s="24">
        <f t="shared" si="5"/>
        <v>196.846</v>
      </c>
      <c r="L37" s="24">
        <v>8739</v>
      </c>
      <c r="M37" s="24">
        <v>17.32</v>
      </c>
      <c r="N37" s="24">
        <v>0</v>
      </c>
      <c r="O37" s="24">
        <f t="shared" si="2"/>
        <v>17.32</v>
      </c>
      <c r="P37" s="24">
        <f t="shared" si="3"/>
        <v>214.166</v>
      </c>
      <c r="Q37" s="42"/>
    </row>
    <row r="38" s="5" customFormat="true" ht="52.05" customHeight="true" spans="1:17">
      <c r="A38" s="21">
        <v>33</v>
      </c>
      <c r="B38" s="22" t="s">
        <v>46</v>
      </c>
      <c r="C38" s="24">
        <v>20454.8</v>
      </c>
      <c r="D38" s="24">
        <v>96.97</v>
      </c>
      <c r="E38" s="24">
        <v>24.712198</v>
      </c>
      <c r="F38" s="24">
        <f t="shared" si="0"/>
        <v>72.257802</v>
      </c>
      <c r="G38" s="24">
        <v>4310</v>
      </c>
      <c r="H38" s="24">
        <v>21.55</v>
      </c>
      <c r="I38" s="24">
        <v>0</v>
      </c>
      <c r="J38" s="24">
        <f t="shared" si="1"/>
        <v>21.55</v>
      </c>
      <c r="K38" s="24">
        <f t="shared" si="5"/>
        <v>93.807802</v>
      </c>
      <c r="L38" s="24">
        <v>0</v>
      </c>
      <c r="M38" s="24">
        <v>0</v>
      </c>
      <c r="N38" s="24">
        <v>0</v>
      </c>
      <c r="O38" s="24">
        <f t="shared" si="2"/>
        <v>0</v>
      </c>
      <c r="P38" s="24">
        <f t="shared" si="3"/>
        <v>93.807802</v>
      </c>
      <c r="Q38" s="42"/>
    </row>
    <row r="39" s="5" customFormat="true" ht="52.05" customHeight="true" spans="1:17">
      <c r="A39" s="21">
        <v>34</v>
      </c>
      <c r="B39" s="22" t="s">
        <v>47</v>
      </c>
      <c r="C39" s="24">
        <v>77091.7</v>
      </c>
      <c r="D39" s="24">
        <v>365.54</v>
      </c>
      <c r="E39" s="24">
        <v>89.3936</v>
      </c>
      <c r="F39" s="24">
        <f t="shared" si="0"/>
        <v>276.1464</v>
      </c>
      <c r="G39" s="24">
        <v>1520</v>
      </c>
      <c r="H39" s="24">
        <v>7.6</v>
      </c>
      <c r="I39" s="24">
        <v>0</v>
      </c>
      <c r="J39" s="24">
        <f t="shared" si="1"/>
        <v>7.6</v>
      </c>
      <c r="K39" s="24">
        <f t="shared" si="5"/>
        <v>283.7464</v>
      </c>
      <c r="L39" s="24">
        <v>10672</v>
      </c>
      <c r="M39" s="24">
        <v>18.02</v>
      </c>
      <c r="N39" s="24">
        <v>0</v>
      </c>
      <c r="O39" s="24">
        <f t="shared" si="2"/>
        <v>18.02</v>
      </c>
      <c r="P39" s="24">
        <f t="shared" si="3"/>
        <v>301.7664</v>
      </c>
      <c r="Q39" s="42"/>
    </row>
    <row r="40" s="5" customFormat="true" ht="52.05" customHeight="true" spans="1:17">
      <c r="A40" s="21">
        <v>35</v>
      </c>
      <c r="B40" s="22" t="s">
        <v>48</v>
      </c>
      <c r="C40" s="24">
        <v>7295</v>
      </c>
      <c r="D40" s="24">
        <v>36.03</v>
      </c>
      <c r="E40" s="24">
        <v>21.62</v>
      </c>
      <c r="F40" s="24">
        <f t="shared" si="0"/>
        <v>14.41</v>
      </c>
      <c r="G40" s="24">
        <v>0</v>
      </c>
      <c r="H40" s="24">
        <v>0</v>
      </c>
      <c r="I40" s="24">
        <v>0</v>
      </c>
      <c r="J40" s="24">
        <f t="shared" si="1"/>
        <v>0</v>
      </c>
      <c r="K40" s="24">
        <f t="shared" si="5"/>
        <v>14.41</v>
      </c>
      <c r="L40" s="24">
        <v>0</v>
      </c>
      <c r="M40" s="24">
        <v>0</v>
      </c>
      <c r="N40" s="24">
        <v>0</v>
      </c>
      <c r="O40" s="24">
        <f t="shared" si="2"/>
        <v>0</v>
      </c>
      <c r="P40" s="24">
        <f t="shared" si="3"/>
        <v>14.41</v>
      </c>
      <c r="Q40" s="42"/>
    </row>
    <row r="41" s="5" customFormat="true" ht="52.05" customHeight="true" spans="1:17">
      <c r="A41" s="21">
        <v>36</v>
      </c>
      <c r="B41" s="22" t="s">
        <v>49</v>
      </c>
      <c r="C41" s="24">
        <v>9492</v>
      </c>
      <c r="D41" s="24">
        <v>46.74</v>
      </c>
      <c r="E41" s="24">
        <v>0</v>
      </c>
      <c r="F41" s="24">
        <f t="shared" si="0"/>
        <v>46.74</v>
      </c>
      <c r="G41" s="24">
        <v>1850</v>
      </c>
      <c r="H41" s="24">
        <v>9.25</v>
      </c>
      <c r="I41" s="24">
        <v>0</v>
      </c>
      <c r="J41" s="24">
        <f t="shared" si="1"/>
        <v>9.25</v>
      </c>
      <c r="K41" s="24">
        <f t="shared" si="5"/>
        <v>55.99</v>
      </c>
      <c r="L41" s="24">
        <v>0</v>
      </c>
      <c r="M41" s="24">
        <v>0</v>
      </c>
      <c r="N41" s="24">
        <v>0</v>
      </c>
      <c r="O41" s="24">
        <f t="shared" si="2"/>
        <v>0</v>
      </c>
      <c r="P41" s="24">
        <f t="shared" si="3"/>
        <v>55.99</v>
      </c>
      <c r="Q41" s="42"/>
    </row>
    <row r="42" s="5" customFormat="true" ht="52.05" customHeight="true" spans="1:17">
      <c r="A42" s="21">
        <v>37</v>
      </c>
      <c r="B42" s="22" t="s">
        <v>50</v>
      </c>
      <c r="C42" s="24">
        <v>35798</v>
      </c>
      <c r="D42" s="24">
        <v>165.75</v>
      </c>
      <c r="E42" s="24">
        <v>0</v>
      </c>
      <c r="F42" s="24">
        <f t="shared" si="0"/>
        <v>165.75</v>
      </c>
      <c r="G42" s="24">
        <v>12321.4</v>
      </c>
      <c r="H42" s="24">
        <v>53.5</v>
      </c>
      <c r="I42" s="24">
        <v>0</v>
      </c>
      <c r="J42" s="24">
        <f t="shared" si="1"/>
        <v>53.5</v>
      </c>
      <c r="K42" s="24">
        <f t="shared" si="5"/>
        <v>219.25</v>
      </c>
      <c r="L42" s="24">
        <v>21280.7</v>
      </c>
      <c r="M42" s="24">
        <v>40.43</v>
      </c>
      <c r="N42" s="24">
        <v>0</v>
      </c>
      <c r="O42" s="24">
        <f t="shared" si="2"/>
        <v>40.43</v>
      </c>
      <c r="P42" s="24">
        <f t="shared" si="3"/>
        <v>259.68</v>
      </c>
      <c r="Q42" s="42"/>
    </row>
    <row r="43" s="5" customFormat="true" ht="52.05" customHeight="true" spans="1:17">
      <c r="A43" s="21">
        <v>38</v>
      </c>
      <c r="B43" s="22" t="s">
        <v>51</v>
      </c>
      <c r="C43" s="24">
        <v>80100.26</v>
      </c>
      <c r="D43" s="24">
        <v>346.34</v>
      </c>
      <c r="E43" s="24">
        <v>155.0230878</v>
      </c>
      <c r="F43" s="24">
        <f t="shared" si="0"/>
        <v>191.3169122</v>
      </c>
      <c r="G43" s="24">
        <v>5690</v>
      </c>
      <c r="H43" s="24">
        <v>28.06</v>
      </c>
      <c r="I43" s="24">
        <v>0</v>
      </c>
      <c r="J43" s="24">
        <f t="shared" si="1"/>
        <v>28.06</v>
      </c>
      <c r="K43" s="24">
        <f t="shared" si="5"/>
        <v>219.3769122</v>
      </c>
      <c r="L43" s="24">
        <v>0</v>
      </c>
      <c r="M43" s="24">
        <v>0</v>
      </c>
      <c r="N43" s="24">
        <v>0</v>
      </c>
      <c r="O43" s="24">
        <f t="shared" si="2"/>
        <v>0</v>
      </c>
      <c r="P43" s="24">
        <f t="shared" si="3"/>
        <v>219.3769122</v>
      </c>
      <c r="Q43" s="42"/>
    </row>
    <row r="44" s="5" customFormat="true" ht="52.05" customHeight="true" spans="1:17">
      <c r="A44" s="21">
        <v>39</v>
      </c>
      <c r="B44" s="22" t="s">
        <v>52</v>
      </c>
      <c r="C44" s="24">
        <v>36405.86</v>
      </c>
      <c r="D44" s="24">
        <v>148.99</v>
      </c>
      <c r="E44" s="24">
        <f>148.99-74.86</f>
        <v>74.13</v>
      </c>
      <c r="F44" s="24">
        <f t="shared" si="0"/>
        <v>74.86</v>
      </c>
      <c r="G44" s="24">
        <v>4605</v>
      </c>
      <c r="H44" s="24">
        <v>17.97</v>
      </c>
      <c r="I44" s="24">
        <v>0</v>
      </c>
      <c r="J44" s="24">
        <f t="shared" si="1"/>
        <v>17.97</v>
      </c>
      <c r="K44" s="24">
        <f t="shared" si="5"/>
        <v>92.83</v>
      </c>
      <c r="L44" s="24">
        <v>0</v>
      </c>
      <c r="M44" s="24">
        <v>0</v>
      </c>
      <c r="N44" s="24">
        <v>0</v>
      </c>
      <c r="O44" s="24">
        <f t="shared" si="2"/>
        <v>0</v>
      </c>
      <c r="P44" s="24">
        <f t="shared" si="3"/>
        <v>92.83</v>
      </c>
      <c r="Q44" s="42"/>
    </row>
    <row r="45" s="5" customFormat="true" ht="52.05" customHeight="true" spans="1:17">
      <c r="A45" s="21">
        <v>40</v>
      </c>
      <c r="B45" s="22" t="s">
        <v>53</v>
      </c>
      <c r="C45" s="24">
        <v>6993.2</v>
      </c>
      <c r="D45" s="24">
        <v>34.93</v>
      </c>
      <c r="E45" s="24">
        <v>2.6136</v>
      </c>
      <c r="F45" s="24">
        <f t="shared" si="0"/>
        <v>32.3164</v>
      </c>
      <c r="G45" s="24">
        <v>3530</v>
      </c>
      <c r="H45" s="24">
        <v>17.48</v>
      </c>
      <c r="I45" s="24">
        <v>0</v>
      </c>
      <c r="J45" s="24">
        <f t="shared" si="1"/>
        <v>17.48</v>
      </c>
      <c r="K45" s="24">
        <f t="shared" si="5"/>
        <v>49.7964</v>
      </c>
      <c r="L45" s="24">
        <v>128</v>
      </c>
      <c r="M45" s="24">
        <v>0.26</v>
      </c>
      <c r="N45" s="24">
        <v>0</v>
      </c>
      <c r="O45" s="24">
        <f t="shared" si="2"/>
        <v>0.26</v>
      </c>
      <c r="P45" s="24">
        <f t="shared" si="3"/>
        <v>50.0564</v>
      </c>
      <c r="Q45" s="42"/>
    </row>
    <row r="46" s="5" customFormat="true" ht="52.05" customHeight="true" spans="1:17">
      <c r="A46" s="21">
        <v>41</v>
      </c>
      <c r="B46" s="22" t="s">
        <v>54</v>
      </c>
      <c r="C46" s="24">
        <v>9110</v>
      </c>
      <c r="D46" s="24">
        <v>38.76</v>
      </c>
      <c r="E46" s="24">
        <v>0</v>
      </c>
      <c r="F46" s="24">
        <f t="shared" si="0"/>
        <v>38.76</v>
      </c>
      <c r="G46" s="24">
        <v>3900</v>
      </c>
      <c r="H46" s="24">
        <v>17.96</v>
      </c>
      <c r="I46" s="24">
        <v>0</v>
      </c>
      <c r="J46" s="24">
        <f t="shared" si="1"/>
        <v>17.96</v>
      </c>
      <c r="K46" s="24">
        <f t="shared" si="5"/>
        <v>56.72</v>
      </c>
      <c r="L46" s="24">
        <v>0</v>
      </c>
      <c r="M46" s="24">
        <v>0</v>
      </c>
      <c r="N46" s="24">
        <v>0</v>
      </c>
      <c r="O46" s="24">
        <f t="shared" si="2"/>
        <v>0</v>
      </c>
      <c r="P46" s="24">
        <f t="shared" si="3"/>
        <v>56.72</v>
      </c>
      <c r="Q46" s="42"/>
    </row>
    <row r="47" s="5" customFormat="true" ht="52.05" customHeight="true" spans="1:17">
      <c r="A47" s="21">
        <v>42</v>
      </c>
      <c r="B47" s="22" t="s">
        <v>55</v>
      </c>
      <c r="C47" s="24">
        <v>1500</v>
      </c>
      <c r="D47" s="24">
        <v>7.49</v>
      </c>
      <c r="E47" s="24">
        <v>0</v>
      </c>
      <c r="F47" s="24">
        <f t="shared" si="0"/>
        <v>7.49</v>
      </c>
      <c r="G47" s="24">
        <v>0</v>
      </c>
      <c r="H47" s="24">
        <v>0</v>
      </c>
      <c r="I47" s="24">
        <v>0</v>
      </c>
      <c r="J47" s="24">
        <f t="shared" si="1"/>
        <v>0</v>
      </c>
      <c r="K47" s="24">
        <f t="shared" si="5"/>
        <v>7.49</v>
      </c>
      <c r="L47" s="24">
        <v>0</v>
      </c>
      <c r="M47" s="24">
        <v>0</v>
      </c>
      <c r="N47" s="24">
        <v>0</v>
      </c>
      <c r="O47" s="24">
        <f t="shared" si="2"/>
        <v>0</v>
      </c>
      <c r="P47" s="24">
        <f t="shared" si="3"/>
        <v>7.49</v>
      </c>
      <c r="Q47" s="42"/>
    </row>
    <row r="48" s="5" customFormat="true" ht="52.05" customHeight="true" spans="1:17">
      <c r="A48" s="21">
        <v>43</v>
      </c>
      <c r="B48" s="22" t="s">
        <v>56</v>
      </c>
      <c r="C48" s="24">
        <v>3505</v>
      </c>
      <c r="D48" s="24">
        <v>17.29</v>
      </c>
      <c r="E48" s="24">
        <v>0</v>
      </c>
      <c r="F48" s="24">
        <f t="shared" si="0"/>
        <v>17.29</v>
      </c>
      <c r="G48" s="24">
        <v>7580</v>
      </c>
      <c r="H48" s="24">
        <v>29.99</v>
      </c>
      <c r="I48" s="24">
        <v>0</v>
      </c>
      <c r="J48" s="24">
        <f t="shared" si="1"/>
        <v>29.99</v>
      </c>
      <c r="K48" s="24">
        <f t="shared" si="5"/>
        <v>47.28</v>
      </c>
      <c r="L48" s="24">
        <v>0</v>
      </c>
      <c r="M48" s="24">
        <v>0</v>
      </c>
      <c r="N48" s="24">
        <v>0</v>
      </c>
      <c r="O48" s="24">
        <f t="shared" si="2"/>
        <v>0</v>
      </c>
      <c r="P48" s="24">
        <f t="shared" si="3"/>
        <v>47.28</v>
      </c>
      <c r="Q48" s="42"/>
    </row>
    <row r="49" s="5" customFormat="true" ht="52.05" customHeight="true" spans="1:17">
      <c r="A49" s="21">
        <v>44</v>
      </c>
      <c r="B49" s="22" t="s">
        <v>57</v>
      </c>
      <c r="C49" s="24">
        <v>735</v>
      </c>
      <c r="D49" s="24">
        <v>3.23</v>
      </c>
      <c r="E49" s="24">
        <v>0</v>
      </c>
      <c r="F49" s="24">
        <f t="shared" si="0"/>
        <v>3.23</v>
      </c>
      <c r="G49" s="24">
        <v>700</v>
      </c>
      <c r="H49" s="24">
        <v>3.5</v>
      </c>
      <c r="I49" s="24">
        <v>0</v>
      </c>
      <c r="J49" s="24">
        <f t="shared" si="1"/>
        <v>3.5</v>
      </c>
      <c r="K49" s="24">
        <f t="shared" si="5"/>
        <v>6.73</v>
      </c>
      <c r="L49" s="24">
        <v>0</v>
      </c>
      <c r="M49" s="24">
        <v>0</v>
      </c>
      <c r="N49" s="24">
        <v>0</v>
      </c>
      <c r="O49" s="24">
        <f t="shared" si="2"/>
        <v>0</v>
      </c>
      <c r="P49" s="24">
        <f t="shared" si="3"/>
        <v>6.73</v>
      </c>
      <c r="Q49" s="42"/>
    </row>
    <row r="50" s="5" customFormat="true" ht="52.05" customHeight="true" spans="1:17">
      <c r="A50" s="21">
        <v>45</v>
      </c>
      <c r="B50" s="22" t="s">
        <v>58</v>
      </c>
      <c r="C50" s="24">
        <v>0</v>
      </c>
      <c r="D50" s="24">
        <v>0</v>
      </c>
      <c r="E50" s="24">
        <v>0</v>
      </c>
      <c r="F50" s="24">
        <f t="shared" si="0"/>
        <v>0</v>
      </c>
      <c r="G50" s="24">
        <v>0</v>
      </c>
      <c r="H50" s="24">
        <v>0</v>
      </c>
      <c r="I50" s="24">
        <v>0</v>
      </c>
      <c r="J50" s="24">
        <f t="shared" si="1"/>
        <v>0</v>
      </c>
      <c r="K50" s="24">
        <f t="shared" si="5"/>
        <v>0</v>
      </c>
      <c r="L50" s="24">
        <v>96055.54</v>
      </c>
      <c r="M50" s="24">
        <v>190.03</v>
      </c>
      <c r="N50" s="24">
        <v>0</v>
      </c>
      <c r="O50" s="24">
        <f t="shared" si="2"/>
        <v>190.03</v>
      </c>
      <c r="P50" s="24">
        <f t="shared" si="3"/>
        <v>190.03</v>
      </c>
      <c r="Q50" s="42"/>
    </row>
    <row r="51" s="5" customFormat="true" ht="52.05" customHeight="true" spans="1:17">
      <c r="A51" s="25" t="s">
        <v>59</v>
      </c>
      <c r="B51" s="26"/>
      <c r="C51" s="27">
        <f>SUM(C6:C50)</f>
        <v>658008.73</v>
      </c>
      <c r="D51" s="27">
        <v>2914.31</v>
      </c>
      <c r="E51" s="27">
        <f t="shared" ref="E51:J51" si="7">SUM(E6:E50)</f>
        <v>529.1687658</v>
      </c>
      <c r="F51" s="27">
        <f t="shared" si="7"/>
        <v>2385.1412342</v>
      </c>
      <c r="G51" s="27">
        <f t="shared" si="7"/>
        <v>137612.4</v>
      </c>
      <c r="H51" s="27">
        <f t="shared" si="7"/>
        <v>607.59</v>
      </c>
      <c r="I51" s="27">
        <f t="shared" si="7"/>
        <v>1.79</v>
      </c>
      <c r="J51" s="27">
        <f t="shared" si="7"/>
        <v>605.8</v>
      </c>
      <c r="K51" s="35">
        <f t="shared" si="5"/>
        <v>2990.9412342</v>
      </c>
      <c r="L51" s="27">
        <f>ROUND(SUM(L6:L50),2)</f>
        <v>420861.75</v>
      </c>
      <c r="M51" s="27">
        <f>SUM(M6:M50)</f>
        <v>806.490000000001</v>
      </c>
      <c r="N51" s="27">
        <f>SUM(N6:N50)</f>
        <v>0</v>
      </c>
      <c r="O51" s="27">
        <f>SUM(O6:O50)</f>
        <v>806.490000000001</v>
      </c>
      <c r="P51" s="27">
        <f>SUM(P6:P50)</f>
        <v>3797.4312342</v>
      </c>
      <c r="Q51" s="42"/>
    </row>
    <row r="52" s="6" customFormat="true" ht="53" customHeight="true" spans="1:16">
      <c r="A52" s="28"/>
      <c r="B52" s="29"/>
      <c r="C52" s="30"/>
      <c r="D52" s="30"/>
      <c r="E52" s="33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9"/>
    </row>
    <row r="56" ht="33" customHeight="true"/>
    <row r="58" s="5" customFormat="true" spans="1:16">
      <c r="A58" s="7"/>
      <c r="B58" s="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</sheetData>
  <mergeCells count="10">
    <mergeCell ref="A2:P2"/>
    <mergeCell ref="C4:F4"/>
    <mergeCell ref="G4:J4"/>
    <mergeCell ref="L4:O4"/>
    <mergeCell ref="A51:B51"/>
    <mergeCell ref="A52:O52"/>
    <mergeCell ref="A4:A5"/>
    <mergeCell ref="B4:B5"/>
    <mergeCell ref="K4:K5"/>
    <mergeCell ref="P4:P5"/>
  </mergeCells>
  <pageMargins left="0.511805555555556" right="0.275" top="0.432638888888889" bottom="0.393055555555556" header="0.298611111111111" footer="0.196527777777778"/>
  <pageSetup paperSize="9" scale="3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2023-05-13T03:15:00Z</dcterms:created>
  <dcterms:modified xsi:type="dcterms:W3CDTF">2025-07-29T18:25:28Z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01D4D36FFFC149CDB5281B5D01BBBDFC_12</vt:lpwstr>
  </property>
</Properties>
</file>