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62" firstSheet="1" activeTab="1"/>
  </bookViews>
  <sheets>
    <sheet name="常规业务1-4" sheetId="5" state="hidden" r:id="rId1"/>
    <sheet name="打印版" sheetId="13" r:id="rId2"/>
  </sheets>
  <definedNames>
    <definedName name="_xlnm._FilterDatabase" localSheetId="0" hidden="1">'常规业务1-4'!$A$1:$V$61</definedName>
    <definedName name="_xlnm.Print_Titles" localSheetId="0">'常规业务1-4'!$3:$3</definedName>
    <definedName name="_xlnm.Print_Area" localSheetId="1">打印版!$A$1:$AD$62</definedName>
    <definedName name="_xlnm.Print_Titles" localSheetId="1">打印版!$3:$4</definedName>
  </definedNames>
  <calcPr calcId="144525"/>
</workbook>
</file>

<file path=xl/sharedStrings.xml><?xml version="1.0" encoding="utf-8"?>
<sst xmlns="http://schemas.openxmlformats.org/spreadsheetml/2006/main" count="360" uniqueCount="87">
  <si>
    <t xml:space="preserve">2022年1-4月担保费补贴汇总表                                                                         </t>
  </si>
  <si>
    <t>序号</t>
  </si>
  <si>
    <t xml:space="preserve">  机 构</t>
  </si>
  <si>
    <t>常规业务</t>
  </si>
  <si>
    <t>批量业务</t>
  </si>
  <si>
    <t>拟申报补贴合计
（万元）</t>
  </si>
  <si>
    <t>核减后拟申报补贴合计（万元）</t>
  </si>
  <si>
    <t>总核减金额（万元）</t>
  </si>
  <si>
    <t>备注</t>
  </si>
  <si>
    <t>500万及以下累计金额（万元）</t>
  </si>
  <si>
    <t>笔数</t>
  </si>
  <si>
    <t>拟申报补贴
（万元）</t>
  </si>
  <si>
    <t>核减后申报补贴（万元）</t>
  </si>
  <si>
    <t>核减金额
（万元）</t>
  </si>
  <si>
    <t>500-1000万累计金额（万元）</t>
  </si>
  <si>
    <t>累计金额（万元）</t>
  </si>
  <si>
    <t>2022剩余可申报金额（万元）</t>
  </si>
  <si>
    <t>湖南省中小企业融资担保有限公司</t>
  </si>
  <si>
    <t>常德财鑫融资担保有限公司</t>
  </si>
  <si>
    <t>常德财科融资担保有限公司</t>
  </si>
  <si>
    <t>岳阳市融资担保有限责任公司</t>
  </si>
  <si>
    <t>岳阳市小微融资担保有限责任公司</t>
  </si>
  <si>
    <t>湘潭企业融资担保有限公司</t>
  </si>
  <si>
    <t>湘潭中小微融资担保有限公司</t>
  </si>
  <si>
    <t>娄底市兴娄融资担保有限公司</t>
  </si>
  <si>
    <t>永州市潇湘融资担保有限公司</t>
  </si>
  <si>
    <t>益阳市融资担保有限责任公司</t>
  </si>
  <si>
    <t>邵阳市中小企业融资担保有限责任公司</t>
  </si>
  <si>
    <t>邵东市鼎成融资担保有限公司</t>
  </si>
  <si>
    <t>张家界市中小企业融资担保有限公司</t>
  </si>
  <si>
    <t>张家界市融资担保集团有限公司</t>
  </si>
  <si>
    <t>张家界经济发展融资担保有限公司</t>
  </si>
  <si>
    <t>株洲高科火炬融资担保有限公司</t>
  </si>
  <si>
    <t>长沙市望财融资担保有限公司</t>
  </si>
  <si>
    <t>湖南德诚融资担保有限公司</t>
  </si>
  <si>
    <t>浏阳市中小企业融资担保有限公司</t>
  </si>
  <si>
    <t>湖南金信融资担保有限责任公司</t>
  </si>
  <si>
    <t>浏阳市财信融资担保有限公司</t>
  </si>
  <si>
    <t>湖南大农融资担保有限公司</t>
  </si>
  <si>
    <t>湖南省文化旅游融资担保有限公司</t>
  </si>
  <si>
    <t>常德市善德融资担保有限公司</t>
  </si>
  <si>
    <t>祁阳市融资担保有限公司</t>
  </si>
  <si>
    <t>株洲丰叶融资担保有限责任公司</t>
  </si>
  <si>
    <t>衡阳市融资担保集团有限公司</t>
  </si>
  <si>
    <t>岳阳县中小企业融资担保有限公司</t>
  </si>
  <si>
    <t>湖南金玉融资担保有限公司</t>
  </si>
  <si>
    <t>桃源县惠民中小企业融资担保有限公司</t>
  </si>
  <si>
    <t>岳阳市融创融资担保有限公司</t>
  </si>
  <si>
    <t>耒阳市互惠投融资担保有限公司</t>
  </si>
  <si>
    <t>长沙经济开发区融资担保有限公司</t>
  </si>
  <si>
    <t>湘潭县莲乡融资担保有限公司</t>
  </si>
  <si>
    <t>长沙市长财融资担保有限公司</t>
  </si>
  <si>
    <t>长沙星城中小企业融资担保有限公司</t>
  </si>
  <si>
    <t>湖南众诺融资担保有限公司</t>
  </si>
  <si>
    <t>株洲市融资担保有限公司</t>
  </si>
  <si>
    <t>湖南联保融资担保集团有限公司</t>
  </si>
  <si>
    <t>宁远县中小微企业融资担保有限公司</t>
  </si>
  <si>
    <t>花垣县十八洞融资担保有限责任公司</t>
  </si>
  <si>
    <t>隆回县中小企业融资担保有限责任公司</t>
  </si>
  <si>
    <t>湖南省国信财富融资担保有限责任公司</t>
  </si>
  <si>
    <t>常德美源融资担保有限责任公司</t>
  </si>
  <si>
    <t>长沙市中水融资担保有限公司</t>
  </si>
  <si>
    <t>郴州市中小企业融资担保有限公司</t>
  </si>
  <si>
    <t>湖南省麓谷中小企业融资担保有限公司</t>
  </si>
  <si>
    <t>湖南常宁裕通融资担保有限公司</t>
  </si>
  <si>
    <t>瀚华融资担保股份有限公司湖南分公司</t>
  </si>
  <si>
    <t>怀化市财信融资担保有限责任公司</t>
  </si>
  <si>
    <t>蓝山县财信融资担保有限公司</t>
  </si>
  <si>
    <t>邵阳云山融资担保有限责任公司</t>
  </si>
  <si>
    <t>嘉禾嘉盛融资担保有限责任公司</t>
  </si>
  <si>
    <t>湘西融资担保有限责任公司</t>
  </si>
  <si>
    <t>永州市小微融资担保有限责任公司</t>
  </si>
  <si>
    <t>汨罗诚晟融资担保有限公司</t>
  </si>
  <si>
    <t>邵阳县中小企业融资担保有限责任公司</t>
  </si>
  <si>
    <t>合计</t>
  </si>
  <si>
    <t>笔数合计</t>
  </si>
  <si>
    <t>常规笔数合计</t>
  </si>
  <si>
    <t>常规拟补贴</t>
  </si>
  <si>
    <t>涉及担保金额</t>
  </si>
  <si>
    <t>附件3</t>
  </si>
  <si>
    <t xml:space="preserve">2022年7-9月担保费补贴汇总表                                                                         </t>
  </si>
  <si>
    <t>申报补贴（万元）</t>
  </si>
  <si>
    <t>核减后补贴（万元）</t>
  </si>
  <si>
    <t>湖南潭城融资担保集团有限公司</t>
  </si>
  <si>
    <t>-</t>
  </si>
  <si>
    <t>浏阳市财信融资担保有限责任公司</t>
  </si>
  <si>
    <t>长沙经济技术开发区融资担保有限公司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</si>
</sst>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  <numFmt numFmtId="178" formatCode="0.00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黑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黑体"/>
      <charset val="134"/>
    </font>
    <font>
      <b/>
      <sz val="10"/>
      <name val="仿宋"/>
      <charset val="134"/>
    </font>
    <font>
      <sz val="10"/>
      <name val="黑体"/>
      <charset val="134"/>
    </font>
    <font>
      <sz val="10"/>
      <name val="仿宋"/>
      <charset val="134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48"/>
      <color rgb="FF000000"/>
      <name val="黑体"/>
      <charset val="134"/>
    </font>
    <font>
      <b/>
      <sz val="48"/>
      <name val="黑体"/>
      <charset val="134"/>
    </font>
    <font>
      <b/>
      <sz val="48"/>
      <color rgb="FFFF0000"/>
      <name val="黑体"/>
      <charset val="134"/>
    </font>
    <font>
      <b/>
      <sz val="20"/>
      <color theme="1"/>
      <name val="仿宋"/>
      <charset val="134"/>
    </font>
    <font>
      <b/>
      <sz val="48"/>
      <name val="仿宋"/>
      <charset val="134"/>
    </font>
    <font>
      <b/>
      <sz val="48"/>
      <color theme="1"/>
      <name val="仿宋"/>
      <charset val="134"/>
    </font>
    <font>
      <b/>
      <sz val="20"/>
      <name val="仿宋"/>
      <charset val="134"/>
    </font>
    <font>
      <b/>
      <sz val="20"/>
      <color rgb="FFFF0000"/>
      <name val="仿宋"/>
      <charset val="134"/>
    </font>
    <font>
      <b/>
      <sz val="16"/>
      <name val="仿宋"/>
      <charset val="134"/>
    </font>
    <font>
      <sz val="20"/>
      <name val="黑体"/>
      <charset val="134"/>
    </font>
    <font>
      <sz val="18"/>
      <name val="仿宋"/>
      <charset val="134"/>
    </font>
    <font>
      <b/>
      <sz val="18"/>
      <color rgb="FFFF0000"/>
      <name val="仿宋"/>
      <charset val="134"/>
    </font>
    <font>
      <b/>
      <sz val="18"/>
      <name val="仿宋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14" applyNumberFormat="0" applyAlignment="0" applyProtection="0">
      <alignment vertical="center"/>
    </xf>
    <xf numFmtId="0" fontId="39" fillId="12" borderId="10" applyNumberFormat="0" applyAlignment="0" applyProtection="0">
      <alignment vertical="center"/>
    </xf>
    <xf numFmtId="0" fontId="40" fillId="13" borderId="15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105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177" fontId="3" fillId="0" borderId="0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/>
    <xf numFmtId="176" fontId="3" fillId="0" borderId="0" xfId="0" applyNumberFormat="1" applyFont="1" applyFill="1" applyBorder="1" applyAlignment="1"/>
    <xf numFmtId="177" fontId="0" fillId="0" borderId="0" xfId="0" applyNumberFormat="1" applyFill="1" applyBorder="1" applyAlignment="1"/>
    <xf numFmtId="177" fontId="1" fillId="0" borderId="0" xfId="0" applyNumberFormat="1" applyFont="1" applyFill="1"/>
    <xf numFmtId="177" fontId="4" fillId="0" borderId="0" xfId="0" applyNumberFormat="1" applyFont="1" applyFill="1" applyBorder="1" applyAlignment="1"/>
    <xf numFmtId="177" fontId="9" fillId="0" borderId="0" xfId="0" applyNumberFormat="1" applyFont="1" applyFill="1" applyBorder="1" applyAlignment="1"/>
    <xf numFmtId="177" fontId="10" fillId="0" borderId="0" xfId="0" applyNumberFormat="1" applyFont="1" applyFill="1" applyBorder="1" applyAlignment="1"/>
    <xf numFmtId="0" fontId="0" fillId="0" borderId="0" xfId="0" applyFill="1" applyBorder="1" applyAlignment="1"/>
    <xf numFmtId="177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0" fontId="5" fillId="0" borderId="2" xfId="0" applyFont="1" applyFill="1" applyBorder="1" applyAlignment="1" applyProtection="1">
      <alignment horizontal="center" vertical="center"/>
      <protection locked="0"/>
    </xf>
    <xf numFmtId="177" fontId="6" fillId="0" borderId="6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3" fillId="0" borderId="0" xfId="0" applyFont="1" applyFill="1" applyAlignment="1"/>
    <xf numFmtId="177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177" fontId="3" fillId="0" borderId="0" xfId="0" applyNumberFormat="1" applyFont="1"/>
    <xf numFmtId="176" fontId="3" fillId="0" borderId="0" xfId="0" applyNumberFormat="1" applyFont="1"/>
    <xf numFmtId="177" fontId="0" fillId="0" borderId="0" xfId="0" applyNumberFormat="1"/>
    <xf numFmtId="177" fontId="4" fillId="0" borderId="0" xfId="0" applyNumberFormat="1" applyFont="1"/>
    <xf numFmtId="177" fontId="9" fillId="0" borderId="0" xfId="0" applyNumberFormat="1" applyFont="1"/>
    <xf numFmtId="177" fontId="10" fillId="0" borderId="0" xfId="0" applyNumberFormat="1" applyFont="1"/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77" fontId="13" fillId="0" borderId="2" xfId="0" applyNumberFormat="1" applyFont="1" applyBorder="1" applyAlignment="1" applyProtection="1">
      <alignment horizontal="center" vertical="center" wrapText="1"/>
      <protection locked="0"/>
    </xf>
    <xf numFmtId="176" fontId="13" fillId="0" borderId="2" xfId="0" applyNumberFormat="1" applyFont="1" applyBorder="1" applyAlignment="1" applyProtection="1">
      <alignment horizontal="center" vertical="center" wrapText="1"/>
      <protection locked="0"/>
    </xf>
    <xf numFmtId="177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177" fontId="17" fillId="0" borderId="3" xfId="0" applyNumberFormat="1" applyFont="1" applyFill="1" applyBorder="1" applyAlignment="1">
      <alignment horizontal="center" vertical="center" wrapText="1"/>
    </xf>
    <xf numFmtId="177" fontId="18" fillId="0" borderId="5" xfId="0" applyNumberFormat="1" applyFont="1" applyFill="1" applyBorder="1" applyAlignment="1">
      <alignment horizontal="center" vertical="center" wrapText="1"/>
    </xf>
    <xf numFmtId="176" fontId="18" fillId="0" borderId="3" xfId="0" applyNumberFormat="1" applyFont="1" applyFill="1" applyBorder="1" applyAlignment="1">
      <alignment horizontal="center" vertical="center" wrapText="1"/>
    </xf>
    <xf numFmtId="177" fontId="19" fillId="0" borderId="5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 wrapText="1"/>
    </xf>
    <xf numFmtId="176" fontId="22" fillId="0" borderId="3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24" fillId="0" borderId="3" xfId="0" applyNumberFormat="1" applyFont="1" applyFill="1" applyBorder="1" applyAlignment="1">
      <alignment horizontal="center" vertical="center" wrapText="1"/>
    </xf>
    <xf numFmtId="176" fontId="24" fillId="0" borderId="3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0" fontId="24" fillId="0" borderId="1" xfId="0" applyFont="1" applyFill="1" applyBorder="1" applyAlignment="1">
      <alignment vertical="center" wrapText="1"/>
    </xf>
    <xf numFmtId="176" fontId="24" fillId="0" borderId="4" xfId="0" applyNumberFormat="1" applyFont="1" applyFill="1" applyBorder="1" applyAlignment="1">
      <alignment horizontal="center" vertical="center" wrapText="1"/>
    </xf>
    <xf numFmtId="177" fontId="12" fillId="0" borderId="2" xfId="0" applyNumberFormat="1" applyFont="1" applyBorder="1" applyAlignment="1" applyProtection="1">
      <alignment horizontal="center" vertical="center" wrapText="1"/>
      <protection locked="0"/>
    </xf>
    <xf numFmtId="177" fontId="16" fillId="0" borderId="7" xfId="0" applyNumberFormat="1" applyFont="1" applyFill="1" applyBorder="1" applyAlignment="1">
      <alignment horizontal="center" vertical="center" wrapText="1"/>
    </xf>
    <xf numFmtId="176" fontId="16" fillId="0" borderId="8" xfId="0" applyNumberFormat="1" applyFont="1" applyFill="1" applyBorder="1" applyAlignment="1">
      <alignment horizontal="center" vertical="center" wrapText="1"/>
    </xf>
    <xf numFmtId="177" fontId="16" fillId="0" borderId="8" xfId="0" applyNumberFormat="1" applyFont="1" applyFill="1" applyBorder="1" applyAlignment="1">
      <alignment horizontal="center" vertical="center" wrapText="1"/>
    </xf>
    <xf numFmtId="177" fontId="17" fillId="0" borderId="8" xfId="0" applyNumberFormat="1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77" fontId="22" fillId="0" borderId="3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/>
    <xf numFmtId="176" fontId="3" fillId="0" borderId="0" xfId="0" applyNumberFormat="1" applyFont="1" applyFill="1"/>
    <xf numFmtId="177" fontId="24" fillId="0" borderId="1" xfId="0" applyNumberFormat="1" applyFont="1" applyFill="1" applyBorder="1" applyAlignment="1">
      <alignment horizontal="center" vertical="center" wrapText="1"/>
    </xf>
    <xf numFmtId="177" fontId="24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177" fontId="17" fillId="0" borderId="9" xfId="0" applyNumberFormat="1" applyFont="1" applyFill="1" applyBorder="1" applyAlignment="1">
      <alignment horizontal="center" vertical="center" wrapText="1"/>
    </xf>
    <xf numFmtId="177" fontId="15" fillId="0" borderId="6" xfId="0" applyNumberFormat="1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177" fontId="19" fillId="0" borderId="3" xfId="0" applyNumberFormat="1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78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177" fontId="4" fillId="0" borderId="0" xfId="0" applyNumberFormat="1" applyFont="1" applyFill="1"/>
    <xf numFmtId="177" fontId="25" fillId="0" borderId="0" xfId="0" applyNumberFormat="1" applyFont="1" applyFill="1"/>
    <xf numFmtId="177" fontId="10" fillId="0" borderId="0" xfId="0" applyNumberFormat="1" applyFont="1" applyFill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6"/>
  <sheetViews>
    <sheetView zoomScale="40" zoomScaleNormal="40" workbookViewId="0">
      <pane ySplit="3" topLeftCell="A53" activePane="bottomLeft" state="frozen"/>
      <selection/>
      <selection pane="bottomLeft" activeCell="E64" sqref="E64:F64"/>
    </sheetView>
  </sheetViews>
  <sheetFormatPr defaultColWidth="8.87387387387387" defaultRowHeight="14.1"/>
  <cols>
    <col min="1" max="1" width="15.0540540540541" customWidth="1"/>
    <col min="2" max="2" width="66.8288288288288" style="43" customWidth="1"/>
    <col min="3" max="3" width="28.5675675675676" style="44" customWidth="1"/>
    <col min="4" max="4" width="15.8108108108108" style="45" customWidth="1"/>
    <col min="5" max="5" width="20.2612612612613" style="44" customWidth="1"/>
    <col min="6" max="6" width="27.045045045045" style="46" customWidth="1"/>
    <col min="7" max="7" width="23.7477477477477" style="46" customWidth="1"/>
    <col min="8" max="8" width="29.5945945945946" style="44" customWidth="1"/>
    <col min="9" max="9" width="14.1351351351351" style="45" customWidth="1"/>
    <col min="10" max="10" width="18.1261261261261" style="44" customWidth="1"/>
    <col min="11" max="12" width="27.4954954954955" style="46" customWidth="1"/>
    <col min="13" max="13" width="25.6576576576577" style="47" customWidth="1"/>
    <col min="14" max="14" width="17.2522522522523" style="48" customWidth="1"/>
    <col min="15" max="15" width="19.3873873873874" style="47" customWidth="1"/>
    <col min="16" max="16" width="20.4954954954955" style="49" customWidth="1"/>
    <col min="17" max="18" width="26.2522522522523" style="50" customWidth="1"/>
    <col min="19" max="19" width="21.3063063063063" style="51" customWidth="1"/>
    <col min="20" max="21" width="21.3063063063063" style="52" customWidth="1"/>
    <col min="22" max="22" width="32.9009009009009" customWidth="1"/>
  </cols>
  <sheetData>
    <row r="1" ht="93" customHeight="1" spans="1:22">
      <c r="A1" s="53" t="s">
        <v>0</v>
      </c>
      <c r="B1" s="54"/>
      <c r="C1" s="55"/>
      <c r="D1" s="56"/>
      <c r="E1" s="55"/>
      <c r="F1" s="57"/>
      <c r="G1" s="57"/>
      <c r="H1" s="55"/>
      <c r="I1" s="56"/>
      <c r="J1" s="55"/>
      <c r="K1" s="57"/>
      <c r="L1" s="57"/>
      <c r="M1" s="55"/>
      <c r="N1" s="56"/>
      <c r="O1" s="55"/>
      <c r="P1" s="80"/>
      <c r="Q1" s="57"/>
      <c r="R1" s="57"/>
      <c r="S1" s="80"/>
      <c r="T1" s="57"/>
      <c r="U1" s="57"/>
      <c r="V1" s="92"/>
    </row>
    <row r="2" ht="80" customHeight="1" spans="1:22">
      <c r="A2" s="58" t="s">
        <v>1</v>
      </c>
      <c r="B2" s="59" t="s">
        <v>2</v>
      </c>
      <c r="C2" s="60" t="s">
        <v>3</v>
      </c>
      <c r="D2" s="61"/>
      <c r="E2" s="60"/>
      <c r="F2" s="62"/>
      <c r="G2" s="62"/>
      <c r="H2" s="60"/>
      <c r="I2" s="61"/>
      <c r="J2" s="60"/>
      <c r="K2" s="62"/>
      <c r="L2" s="62"/>
      <c r="M2" s="81" t="s">
        <v>4</v>
      </c>
      <c r="N2" s="82"/>
      <c r="O2" s="83"/>
      <c r="P2" s="84"/>
      <c r="Q2" s="84"/>
      <c r="R2" s="93"/>
      <c r="S2" s="94" t="s">
        <v>5</v>
      </c>
      <c r="T2" s="95" t="s">
        <v>6</v>
      </c>
      <c r="U2" s="95" t="s">
        <v>7</v>
      </c>
      <c r="V2" s="96" t="s">
        <v>8</v>
      </c>
    </row>
    <row r="3" ht="85" customHeight="1" spans="1:22">
      <c r="A3" s="58"/>
      <c r="B3" s="59"/>
      <c r="C3" s="63" t="s">
        <v>9</v>
      </c>
      <c r="D3" s="64" t="s">
        <v>10</v>
      </c>
      <c r="E3" s="63" t="s">
        <v>11</v>
      </c>
      <c r="F3" s="65" t="s">
        <v>12</v>
      </c>
      <c r="G3" s="65" t="s">
        <v>13</v>
      </c>
      <c r="H3" s="63" t="s">
        <v>14</v>
      </c>
      <c r="I3" s="64" t="s">
        <v>10</v>
      </c>
      <c r="J3" s="63" t="s">
        <v>11</v>
      </c>
      <c r="K3" s="65" t="s">
        <v>12</v>
      </c>
      <c r="L3" s="65" t="s">
        <v>13</v>
      </c>
      <c r="M3" s="85" t="s">
        <v>15</v>
      </c>
      <c r="N3" s="64" t="s">
        <v>10</v>
      </c>
      <c r="O3" s="85" t="s">
        <v>11</v>
      </c>
      <c r="P3" s="86" t="s">
        <v>16</v>
      </c>
      <c r="Q3" s="97" t="s">
        <v>12</v>
      </c>
      <c r="R3" s="97" t="s">
        <v>13</v>
      </c>
      <c r="S3" s="98"/>
      <c r="T3" s="65"/>
      <c r="U3" s="65"/>
      <c r="V3" s="99"/>
    </row>
    <row r="4" ht="45" customHeight="1" spans="1:22">
      <c r="A4" s="66">
        <v>1</v>
      </c>
      <c r="B4" s="67" t="s">
        <v>17</v>
      </c>
      <c r="C4" s="68">
        <v>27961</v>
      </c>
      <c r="D4" s="69">
        <v>95</v>
      </c>
      <c r="E4" s="68">
        <v>137.2</v>
      </c>
      <c r="F4" s="70">
        <v>137.2</v>
      </c>
      <c r="G4" s="70">
        <f>F4-E4</f>
        <v>0</v>
      </c>
      <c r="H4" s="68">
        <v>8250</v>
      </c>
      <c r="I4" s="69">
        <v>8</v>
      </c>
      <c r="J4" s="68">
        <v>33.61</v>
      </c>
      <c r="K4" s="70">
        <v>33.61</v>
      </c>
      <c r="L4" s="70">
        <f>K4-J4</f>
        <v>0</v>
      </c>
      <c r="M4" s="68">
        <v>146988.7</v>
      </c>
      <c r="N4" s="69">
        <v>2363</v>
      </c>
      <c r="O4" s="68">
        <v>273.05</v>
      </c>
      <c r="P4" s="87">
        <f t="shared" ref="P4:P12" si="0">500-Q4</f>
        <v>226.95</v>
      </c>
      <c r="Q4" s="70">
        <v>273.05</v>
      </c>
      <c r="R4" s="70">
        <v>0</v>
      </c>
      <c r="S4" s="73">
        <f>SUM(E4,J4,O4)</f>
        <v>443.86</v>
      </c>
      <c r="T4" s="70">
        <f>SUM(F4,K4,Q4)</f>
        <v>443.86</v>
      </c>
      <c r="U4" s="70">
        <f>SUM(G4,L4,R4)</f>
        <v>0</v>
      </c>
      <c r="V4" s="100"/>
    </row>
    <row r="5" ht="45" customHeight="1" spans="1:22">
      <c r="A5" s="66">
        <v>2</v>
      </c>
      <c r="B5" s="67" t="s">
        <v>18</v>
      </c>
      <c r="C5" s="68">
        <v>5939</v>
      </c>
      <c r="D5" s="69">
        <v>27</v>
      </c>
      <c r="E5" s="68">
        <v>24.77</v>
      </c>
      <c r="F5" s="70">
        <v>24.77</v>
      </c>
      <c r="G5" s="70">
        <f t="shared" ref="G5:G36" si="1">F5-E5</f>
        <v>0</v>
      </c>
      <c r="H5" s="68">
        <v>14094</v>
      </c>
      <c r="I5" s="69">
        <v>12</v>
      </c>
      <c r="J5" s="68">
        <v>57.64</v>
      </c>
      <c r="K5" s="70">
        <v>55.79</v>
      </c>
      <c r="L5" s="70">
        <f t="shared" ref="L5:L36" si="2">K5-J5</f>
        <v>-1.85</v>
      </c>
      <c r="M5" s="68">
        <v>0</v>
      </c>
      <c r="N5" s="69">
        <v>0</v>
      </c>
      <c r="O5" s="68">
        <v>0</v>
      </c>
      <c r="P5" s="87">
        <f t="shared" si="0"/>
        <v>500</v>
      </c>
      <c r="Q5" s="70">
        <v>0</v>
      </c>
      <c r="R5" s="70">
        <v>0</v>
      </c>
      <c r="S5" s="73">
        <f t="shared" ref="S5:S36" si="3">SUM(E5,J5,O5)</f>
        <v>82.41</v>
      </c>
      <c r="T5" s="70">
        <f t="shared" ref="T5:T36" si="4">SUM(F5,K5,Q5)</f>
        <v>80.56</v>
      </c>
      <c r="U5" s="70">
        <f t="shared" ref="U5:U36" si="5">SUM(G5,L5,R5)</f>
        <v>-1.85</v>
      </c>
      <c r="V5" s="101"/>
    </row>
    <row r="6" ht="45" customHeight="1" spans="1:22">
      <c r="A6" s="66">
        <v>3</v>
      </c>
      <c r="B6" s="67" t="s">
        <v>19</v>
      </c>
      <c r="C6" s="68">
        <v>33258.93</v>
      </c>
      <c r="D6" s="69">
        <v>182</v>
      </c>
      <c r="E6" s="68">
        <v>163.87</v>
      </c>
      <c r="F6" s="70">
        <v>163.87</v>
      </c>
      <c r="G6" s="70">
        <f t="shared" si="1"/>
        <v>0</v>
      </c>
      <c r="H6" s="68">
        <v>17289</v>
      </c>
      <c r="I6" s="69">
        <v>13</v>
      </c>
      <c r="J6" s="68">
        <v>85.56</v>
      </c>
      <c r="K6" s="70">
        <v>85.06</v>
      </c>
      <c r="L6" s="70">
        <f t="shared" si="2"/>
        <v>-0.5</v>
      </c>
      <c r="M6" s="68">
        <v>13688.6</v>
      </c>
      <c r="N6" s="69">
        <v>166</v>
      </c>
      <c r="O6" s="68">
        <v>27.47</v>
      </c>
      <c r="P6" s="87">
        <f t="shared" si="0"/>
        <v>472.53</v>
      </c>
      <c r="Q6" s="70">
        <v>27.47</v>
      </c>
      <c r="R6" s="70">
        <v>0</v>
      </c>
      <c r="S6" s="73">
        <f t="shared" si="3"/>
        <v>276.9</v>
      </c>
      <c r="T6" s="70">
        <f t="shared" si="4"/>
        <v>276.4</v>
      </c>
      <c r="U6" s="70">
        <f t="shared" si="5"/>
        <v>-0.5</v>
      </c>
      <c r="V6" s="101"/>
    </row>
    <row r="7" ht="45" customHeight="1" spans="1:22">
      <c r="A7" s="66">
        <v>4</v>
      </c>
      <c r="B7" s="67" t="s">
        <v>20</v>
      </c>
      <c r="C7" s="68">
        <v>0</v>
      </c>
      <c r="D7" s="69">
        <v>0</v>
      </c>
      <c r="E7" s="68">
        <v>0</v>
      </c>
      <c r="F7" s="70">
        <v>0</v>
      </c>
      <c r="G7" s="70">
        <f t="shared" si="1"/>
        <v>0</v>
      </c>
      <c r="H7" s="68">
        <v>0</v>
      </c>
      <c r="I7" s="69">
        <v>0</v>
      </c>
      <c r="J7" s="68">
        <v>0</v>
      </c>
      <c r="K7" s="70">
        <v>0</v>
      </c>
      <c r="L7" s="70">
        <f t="shared" si="2"/>
        <v>0</v>
      </c>
      <c r="M7" s="68">
        <v>0</v>
      </c>
      <c r="N7" s="69">
        <v>0</v>
      </c>
      <c r="O7" s="68">
        <v>0</v>
      </c>
      <c r="P7" s="87">
        <f t="shared" si="0"/>
        <v>500</v>
      </c>
      <c r="Q7" s="70">
        <v>0</v>
      </c>
      <c r="R7" s="70">
        <v>0</v>
      </c>
      <c r="S7" s="73">
        <f t="shared" si="3"/>
        <v>0</v>
      </c>
      <c r="T7" s="70">
        <f t="shared" si="4"/>
        <v>0</v>
      </c>
      <c r="U7" s="70">
        <f t="shared" si="5"/>
        <v>0</v>
      </c>
      <c r="V7" s="101"/>
    </row>
    <row r="8" ht="45" customHeight="1" spans="1:22">
      <c r="A8" s="66">
        <v>5</v>
      </c>
      <c r="B8" s="67" t="s">
        <v>21</v>
      </c>
      <c r="C8" s="68">
        <v>23923.527369</v>
      </c>
      <c r="D8" s="69">
        <v>75</v>
      </c>
      <c r="E8" s="68">
        <v>118.52</v>
      </c>
      <c r="F8" s="70">
        <v>118.52</v>
      </c>
      <c r="G8" s="70">
        <f t="shared" si="1"/>
        <v>0</v>
      </c>
      <c r="H8" s="68">
        <v>19586</v>
      </c>
      <c r="I8" s="69">
        <v>23</v>
      </c>
      <c r="J8" s="68">
        <v>97.17</v>
      </c>
      <c r="K8" s="70">
        <v>97.17</v>
      </c>
      <c r="L8" s="70">
        <f t="shared" si="2"/>
        <v>0</v>
      </c>
      <c r="M8" s="68">
        <v>28101.7</v>
      </c>
      <c r="N8" s="69">
        <v>220</v>
      </c>
      <c r="O8" s="68">
        <v>56.06</v>
      </c>
      <c r="P8" s="87">
        <f t="shared" si="0"/>
        <v>443.94</v>
      </c>
      <c r="Q8" s="70">
        <v>56.06</v>
      </c>
      <c r="R8" s="70">
        <v>0</v>
      </c>
      <c r="S8" s="73">
        <f t="shared" si="3"/>
        <v>271.75</v>
      </c>
      <c r="T8" s="70">
        <f t="shared" si="4"/>
        <v>271.75</v>
      </c>
      <c r="U8" s="70">
        <f t="shared" si="5"/>
        <v>0</v>
      </c>
      <c r="V8" s="101"/>
    </row>
    <row r="9" ht="45" customHeight="1" spans="1:22">
      <c r="A9" s="66">
        <v>6</v>
      </c>
      <c r="B9" s="67" t="s">
        <v>22</v>
      </c>
      <c r="C9" s="68">
        <v>3816</v>
      </c>
      <c r="D9" s="69">
        <v>22</v>
      </c>
      <c r="E9" s="68">
        <v>19.07</v>
      </c>
      <c r="F9" s="70">
        <v>19.07</v>
      </c>
      <c r="G9" s="70">
        <f t="shared" si="1"/>
        <v>0</v>
      </c>
      <c r="H9" s="68">
        <v>5350</v>
      </c>
      <c r="I9" s="69">
        <v>4</v>
      </c>
      <c r="J9" s="68">
        <v>23.21</v>
      </c>
      <c r="K9" s="70">
        <v>22.21</v>
      </c>
      <c r="L9" s="70">
        <f t="shared" si="2"/>
        <v>-1</v>
      </c>
      <c r="M9" s="68">
        <v>0</v>
      </c>
      <c r="N9" s="69">
        <v>0</v>
      </c>
      <c r="O9" s="68">
        <v>0</v>
      </c>
      <c r="P9" s="87">
        <f t="shared" si="0"/>
        <v>500</v>
      </c>
      <c r="Q9" s="70">
        <v>0</v>
      </c>
      <c r="R9" s="70">
        <v>0</v>
      </c>
      <c r="S9" s="73">
        <f t="shared" si="3"/>
        <v>42.28</v>
      </c>
      <c r="T9" s="70">
        <f t="shared" si="4"/>
        <v>41.28</v>
      </c>
      <c r="U9" s="70">
        <f t="shared" si="5"/>
        <v>-1</v>
      </c>
      <c r="V9" s="101"/>
    </row>
    <row r="10" ht="45" customHeight="1" spans="1:22">
      <c r="A10" s="66">
        <v>7</v>
      </c>
      <c r="B10" s="67" t="s">
        <v>23</v>
      </c>
      <c r="C10" s="68">
        <v>6925</v>
      </c>
      <c r="D10" s="69">
        <v>31</v>
      </c>
      <c r="E10" s="68">
        <v>34.21</v>
      </c>
      <c r="F10" s="70">
        <v>34.21</v>
      </c>
      <c r="G10" s="70">
        <f t="shared" si="1"/>
        <v>0</v>
      </c>
      <c r="H10" s="68">
        <v>750</v>
      </c>
      <c r="I10" s="69">
        <v>1</v>
      </c>
      <c r="J10" s="68">
        <v>3.74</v>
      </c>
      <c r="K10" s="70">
        <v>3.74</v>
      </c>
      <c r="L10" s="70">
        <f t="shared" si="2"/>
        <v>0</v>
      </c>
      <c r="M10" s="68">
        <v>14518.8</v>
      </c>
      <c r="N10" s="69">
        <v>125</v>
      </c>
      <c r="O10" s="68">
        <v>28.98</v>
      </c>
      <c r="P10" s="87">
        <f t="shared" si="0"/>
        <v>471.02</v>
      </c>
      <c r="Q10" s="70">
        <v>28.98</v>
      </c>
      <c r="R10" s="70">
        <v>0</v>
      </c>
      <c r="S10" s="73">
        <f t="shared" si="3"/>
        <v>66.93</v>
      </c>
      <c r="T10" s="70">
        <f t="shared" si="4"/>
        <v>66.93</v>
      </c>
      <c r="U10" s="70">
        <f t="shared" si="5"/>
        <v>0</v>
      </c>
      <c r="V10" s="101"/>
    </row>
    <row r="11" ht="45" customHeight="1" spans="1:22">
      <c r="A11" s="66">
        <v>8</v>
      </c>
      <c r="B11" s="67" t="s">
        <v>24</v>
      </c>
      <c r="C11" s="68">
        <v>19120</v>
      </c>
      <c r="D11" s="69">
        <v>73</v>
      </c>
      <c r="E11" s="68">
        <v>94.85</v>
      </c>
      <c r="F11" s="70">
        <v>94.85</v>
      </c>
      <c r="G11" s="70">
        <f t="shared" si="1"/>
        <v>0</v>
      </c>
      <c r="H11" s="68">
        <v>16600</v>
      </c>
      <c r="I11" s="69">
        <v>19</v>
      </c>
      <c r="J11" s="68">
        <v>81.82</v>
      </c>
      <c r="K11" s="70">
        <v>81.82</v>
      </c>
      <c r="L11" s="70">
        <f t="shared" si="2"/>
        <v>0</v>
      </c>
      <c r="M11" s="68">
        <v>16951</v>
      </c>
      <c r="N11" s="69">
        <v>112</v>
      </c>
      <c r="O11" s="68">
        <v>33.91</v>
      </c>
      <c r="P11" s="87">
        <f t="shared" si="0"/>
        <v>466.09</v>
      </c>
      <c r="Q11" s="70">
        <v>33.91</v>
      </c>
      <c r="R11" s="70">
        <v>0</v>
      </c>
      <c r="S11" s="73">
        <f t="shared" si="3"/>
        <v>210.58</v>
      </c>
      <c r="T11" s="70">
        <f t="shared" si="4"/>
        <v>210.58</v>
      </c>
      <c r="U11" s="70">
        <f t="shared" si="5"/>
        <v>0</v>
      </c>
      <c r="V11" s="101"/>
    </row>
    <row r="12" ht="45" customHeight="1" spans="1:22">
      <c r="A12" s="66">
        <v>9</v>
      </c>
      <c r="B12" s="67" t="s">
        <v>25</v>
      </c>
      <c r="C12" s="68">
        <v>13345</v>
      </c>
      <c r="D12" s="69">
        <v>120</v>
      </c>
      <c r="E12" s="68">
        <v>63.56</v>
      </c>
      <c r="F12" s="70">
        <v>61.06</v>
      </c>
      <c r="G12" s="70">
        <f t="shared" si="1"/>
        <v>-2.5</v>
      </c>
      <c r="H12" s="68">
        <v>5850</v>
      </c>
      <c r="I12" s="69">
        <v>7</v>
      </c>
      <c r="J12" s="68">
        <v>25.79</v>
      </c>
      <c r="K12" s="70">
        <v>25.79</v>
      </c>
      <c r="L12" s="70">
        <f t="shared" si="2"/>
        <v>0</v>
      </c>
      <c r="M12" s="68">
        <v>34641.1</v>
      </c>
      <c r="N12" s="69">
        <v>410</v>
      </c>
      <c r="O12" s="68">
        <v>69.28</v>
      </c>
      <c r="P12" s="87">
        <f t="shared" si="0"/>
        <v>430.72</v>
      </c>
      <c r="Q12" s="70">
        <v>69.28</v>
      </c>
      <c r="R12" s="70">
        <v>0</v>
      </c>
      <c r="S12" s="73">
        <f t="shared" si="3"/>
        <v>158.63</v>
      </c>
      <c r="T12" s="70">
        <f t="shared" si="4"/>
        <v>156.13</v>
      </c>
      <c r="U12" s="70">
        <f t="shared" si="5"/>
        <v>-2.5</v>
      </c>
      <c r="V12" s="101"/>
    </row>
    <row r="13" ht="45" customHeight="1" spans="1:22">
      <c r="A13" s="66">
        <v>10</v>
      </c>
      <c r="B13" s="67" t="s">
        <v>26</v>
      </c>
      <c r="C13" s="68">
        <v>53094</v>
      </c>
      <c r="D13" s="69">
        <v>133</v>
      </c>
      <c r="E13" s="68">
        <v>261.03</v>
      </c>
      <c r="F13" s="70">
        <v>258.53</v>
      </c>
      <c r="G13" s="70">
        <f t="shared" si="1"/>
        <v>-2.5</v>
      </c>
      <c r="H13" s="68">
        <v>10680</v>
      </c>
      <c r="I13" s="69">
        <v>13</v>
      </c>
      <c r="J13" s="68">
        <v>53.27</v>
      </c>
      <c r="K13" s="70">
        <v>49.27</v>
      </c>
      <c r="L13" s="70">
        <f t="shared" si="2"/>
        <v>-4</v>
      </c>
      <c r="M13" s="68">
        <v>38445.4</v>
      </c>
      <c r="N13" s="69">
        <v>313</v>
      </c>
      <c r="O13" s="68">
        <v>76.89</v>
      </c>
      <c r="P13" s="87">
        <f t="shared" ref="P13:P60" si="6">500-Q13</f>
        <v>423.24</v>
      </c>
      <c r="Q13" s="70">
        <v>76.76</v>
      </c>
      <c r="R13" s="70">
        <v>-0.129999999999995</v>
      </c>
      <c r="S13" s="73">
        <f t="shared" si="3"/>
        <v>391.19</v>
      </c>
      <c r="T13" s="70">
        <f t="shared" si="4"/>
        <v>384.56</v>
      </c>
      <c r="U13" s="70">
        <f t="shared" si="5"/>
        <v>-6.63</v>
      </c>
      <c r="V13" s="101"/>
    </row>
    <row r="14" ht="45" customHeight="1" spans="1:22">
      <c r="A14" s="66">
        <v>11</v>
      </c>
      <c r="B14" s="67" t="s">
        <v>27</v>
      </c>
      <c r="C14" s="68">
        <v>16289</v>
      </c>
      <c r="D14" s="69">
        <v>70</v>
      </c>
      <c r="E14" s="68">
        <v>81.46</v>
      </c>
      <c r="F14" s="70">
        <v>62.13</v>
      </c>
      <c r="G14" s="70">
        <f t="shared" si="1"/>
        <v>-19.33</v>
      </c>
      <c r="H14" s="68">
        <v>5400</v>
      </c>
      <c r="I14" s="69">
        <v>6</v>
      </c>
      <c r="J14" s="68">
        <v>26</v>
      </c>
      <c r="K14" s="70">
        <v>15.66</v>
      </c>
      <c r="L14" s="70">
        <f t="shared" si="2"/>
        <v>-10.34</v>
      </c>
      <c r="M14" s="68">
        <v>42952.6</v>
      </c>
      <c r="N14" s="69">
        <v>489</v>
      </c>
      <c r="O14" s="68">
        <v>85.87</v>
      </c>
      <c r="P14" s="87">
        <f t="shared" si="6"/>
        <v>414.19</v>
      </c>
      <c r="Q14" s="70">
        <v>85.8100000000001</v>
      </c>
      <c r="R14" s="70">
        <v>-0.0599999999999028</v>
      </c>
      <c r="S14" s="73">
        <f t="shared" si="3"/>
        <v>193.33</v>
      </c>
      <c r="T14" s="70">
        <f t="shared" si="4"/>
        <v>163.6</v>
      </c>
      <c r="U14" s="70">
        <f t="shared" si="5"/>
        <v>-29.7299999999999</v>
      </c>
      <c r="V14" s="101"/>
    </row>
    <row r="15" ht="45" customHeight="1" spans="1:22">
      <c r="A15" s="66">
        <v>12</v>
      </c>
      <c r="B15" s="67" t="s">
        <v>28</v>
      </c>
      <c r="C15" s="68">
        <v>6155</v>
      </c>
      <c r="D15" s="69">
        <v>28</v>
      </c>
      <c r="E15" s="68">
        <v>29.7</v>
      </c>
      <c r="F15" s="70">
        <v>25.84</v>
      </c>
      <c r="G15" s="70">
        <f t="shared" si="1"/>
        <v>-3.86</v>
      </c>
      <c r="H15" s="68">
        <v>5730</v>
      </c>
      <c r="I15" s="69">
        <v>7</v>
      </c>
      <c r="J15" s="68">
        <v>22.71</v>
      </c>
      <c r="K15" s="70">
        <v>12.06</v>
      </c>
      <c r="L15" s="70">
        <f t="shared" si="2"/>
        <v>-10.65</v>
      </c>
      <c r="M15" s="68">
        <v>0</v>
      </c>
      <c r="N15" s="69">
        <v>0</v>
      </c>
      <c r="O15" s="68">
        <v>0</v>
      </c>
      <c r="P15" s="87">
        <f t="shared" si="6"/>
        <v>500</v>
      </c>
      <c r="Q15" s="70">
        <v>0</v>
      </c>
      <c r="R15" s="70">
        <v>0</v>
      </c>
      <c r="S15" s="73">
        <f t="shared" si="3"/>
        <v>52.41</v>
      </c>
      <c r="T15" s="70">
        <f t="shared" si="4"/>
        <v>37.9</v>
      </c>
      <c r="U15" s="70">
        <f t="shared" si="5"/>
        <v>-14.51</v>
      </c>
      <c r="V15" s="101"/>
    </row>
    <row r="16" ht="45" customHeight="1" spans="1:22">
      <c r="A16" s="66">
        <v>13</v>
      </c>
      <c r="B16" s="67" t="s">
        <v>29</v>
      </c>
      <c r="C16" s="68">
        <v>21790</v>
      </c>
      <c r="D16" s="69">
        <v>119</v>
      </c>
      <c r="E16" s="68">
        <v>108.97</v>
      </c>
      <c r="F16" s="70">
        <v>106.75</v>
      </c>
      <c r="G16" s="70">
        <f t="shared" si="1"/>
        <v>-2.22</v>
      </c>
      <c r="H16" s="68">
        <v>4000</v>
      </c>
      <c r="I16" s="69">
        <v>5</v>
      </c>
      <c r="J16" s="68">
        <v>19.98</v>
      </c>
      <c r="K16" s="70">
        <v>14.98</v>
      </c>
      <c r="L16" s="70">
        <f t="shared" si="2"/>
        <v>-5</v>
      </c>
      <c r="M16" s="68">
        <v>29076.5</v>
      </c>
      <c r="N16" s="69">
        <v>396</v>
      </c>
      <c r="O16" s="68">
        <v>58.11</v>
      </c>
      <c r="P16" s="87">
        <f t="shared" si="6"/>
        <v>441.89</v>
      </c>
      <c r="Q16" s="70">
        <v>58.11</v>
      </c>
      <c r="R16" s="70">
        <v>0</v>
      </c>
      <c r="S16" s="73">
        <f t="shared" si="3"/>
        <v>187.06</v>
      </c>
      <c r="T16" s="70">
        <f t="shared" si="4"/>
        <v>179.84</v>
      </c>
      <c r="U16" s="70">
        <f t="shared" si="5"/>
        <v>-7.22</v>
      </c>
      <c r="V16" s="101"/>
    </row>
    <row r="17" ht="45" customHeight="1" spans="1:22">
      <c r="A17" s="66">
        <v>14</v>
      </c>
      <c r="B17" s="67" t="s">
        <v>30</v>
      </c>
      <c r="C17" s="68">
        <v>0</v>
      </c>
      <c r="D17" s="69">
        <v>0</v>
      </c>
      <c r="E17" s="68">
        <v>0</v>
      </c>
      <c r="F17" s="70">
        <v>0</v>
      </c>
      <c r="G17" s="70">
        <f t="shared" si="1"/>
        <v>0</v>
      </c>
      <c r="H17" s="68">
        <v>0</v>
      </c>
      <c r="I17" s="69">
        <v>0</v>
      </c>
      <c r="J17" s="68">
        <v>0</v>
      </c>
      <c r="K17" s="70">
        <v>0</v>
      </c>
      <c r="L17" s="70">
        <f t="shared" si="2"/>
        <v>0</v>
      </c>
      <c r="M17" s="68">
        <v>0</v>
      </c>
      <c r="N17" s="69">
        <v>0</v>
      </c>
      <c r="O17" s="68">
        <v>0</v>
      </c>
      <c r="P17" s="87">
        <f t="shared" si="6"/>
        <v>500</v>
      </c>
      <c r="Q17" s="70">
        <v>0</v>
      </c>
      <c r="R17" s="70">
        <v>0</v>
      </c>
      <c r="S17" s="73">
        <f t="shared" si="3"/>
        <v>0</v>
      </c>
      <c r="T17" s="70">
        <f t="shared" si="4"/>
        <v>0</v>
      </c>
      <c r="U17" s="70">
        <f t="shared" si="5"/>
        <v>0</v>
      </c>
      <c r="V17" s="101"/>
    </row>
    <row r="18" ht="45" customHeight="1" spans="1:22">
      <c r="A18" s="66">
        <v>15</v>
      </c>
      <c r="B18" s="67" t="s">
        <v>31</v>
      </c>
      <c r="C18" s="68">
        <v>400</v>
      </c>
      <c r="D18" s="69">
        <v>1</v>
      </c>
      <c r="E18" s="68">
        <v>1.99</v>
      </c>
      <c r="F18" s="70">
        <v>1.99</v>
      </c>
      <c r="G18" s="70">
        <f t="shared" si="1"/>
        <v>0</v>
      </c>
      <c r="H18" s="68">
        <v>7020</v>
      </c>
      <c r="I18" s="69">
        <v>8</v>
      </c>
      <c r="J18" s="68">
        <v>35.04</v>
      </c>
      <c r="K18" s="70">
        <v>35.04</v>
      </c>
      <c r="L18" s="70">
        <f t="shared" si="2"/>
        <v>0</v>
      </c>
      <c r="M18" s="68">
        <v>0</v>
      </c>
      <c r="N18" s="69">
        <v>0</v>
      </c>
      <c r="O18" s="68">
        <v>0</v>
      </c>
      <c r="P18" s="87">
        <f t="shared" si="6"/>
        <v>500</v>
      </c>
      <c r="Q18" s="70">
        <v>0</v>
      </c>
      <c r="R18" s="70">
        <v>0</v>
      </c>
      <c r="S18" s="73">
        <f t="shared" si="3"/>
        <v>37.03</v>
      </c>
      <c r="T18" s="70">
        <f t="shared" si="4"/>
        <v>37.03</v>
      </c>
      <c r="U18" s="70">
        <f t="shared" si="5"/>
        <v>0</v>
      </c>
      <c r="V18" s="101"/>
    </row>
    <row r="19" ht="45" customHeight="1" spans="1:22">
      <c r="A19" s="66">
        <v>16</v>
      </c>
      <c r="B19" s="67" t="s">
        <v>32</v>
      </c>
      <c r="C19" s="68">
        <v>23268</v>
      </c>
      <c r="D19" s="69">
        <v>80</v>
      </c>
      <c r="E19" s="68">
        <v>116.02</v>
      </c>
      <c r="F19" s="70">
        <v>114.95</v>
      </c>
      <c r="G19" s="70">
        <f t="shared" si="1"/>
        <v>-1.06999999999999</v>
      </c>
      <c r="H19" s="68">
        <v>0</v>
      </c>
      <c r="I19" s="69">
        <v>0</v>
      </c>
      <c r="J19" s="68">
        <v>0</v>
      </c>
      <c r="K19" s="70">
        <v>0</v>
      </c>
      <c r="L19" s="70">
        <f t="shared" si="2"/>
        <v>0</v>
      </c>
      <c r="M19" s="68">
        <v>1877.8</v>
      </c>
      <c r="N19" s="69">
        <v>6</v>
      </c>
      <c r="O19" s="68">
        <v>3.75</v>
      </c>
      <c r="P19" s="87">
        <f t="shared" si="6"/>
        <v>496.25</v>
      </c>
      <c r="Q19" s="70">
        <v>3.75</v>
      </c>
      <c r="R19" s="70">
        <v>0</v>
      </c>
      <c r="S19" s="73">
        <f t="shared" si="3"/>
        <v>119.77</v>
      </c>
      <c r="T19" s="70">
        <f t="shared" si="4"/>
        <v>118.7</v>
      </c>
      <c r="U19" s="70">
        <f t="shared" si="5"/>
        <v>-1.06999999999999</v>
      </c>
      <c r="V19" s="101"/>
    </row>
    <row r="20" ht="45" customHeight="1" spans="1:22">
      <c r="A20" s="66">
        <v>17</v>
      </c>
      <c r="B20" s="67" t="s">
        <v>33</v>
      </c>
      <c r="C20" s="68">
        <v>3973</v>
      </c>
      <c r="D20" s="69">
        <v>17</v>
      </c>
      <c r="E20" s="68">
        <v>19.59</v>
      </c>
      <c r="F20" s="70">
        <v>19.59</v>
      </c>
      <c r="G20" s="70">
        <f t="shared" si="1"/>
        <v>0</v>
      </c>
      <c r="H20" s="68">
        <v>0</v>
      </c>
      <c r="I20" s="69">
        <v>0</v>
      </c>
      <c r="J20" s="68">
        <v>0</v>
      </c>
      <c r="K20" s="70">
        <v>0</v>
      </c>
      <c r="L20" s="70">
        <f t="shared" si="2"/>
        <v>0</v>
      </c>
      <c r="M20" s="68">
        <v>0</v>
      </c>
      <c r="N20" s="69">
        <v>0</v>
      </c>
      <c r="O20" s="68">
        <v>0</v>
      </c>
      <c r="P20" s="87">
        <f t="shared" si="6"/>
        <v>500</v>
      </c>
      <c r="Q20" s="70">
        <v>0</v>
      </c>
      <c r="R20" s="70">
        <v>0</v>
      </c>
      <c r="S20" s="73">
        <f t="shared" si="3"/>
        <v>19.59</v>
      </c>
      <c r="T20" s="70">
        <f t="shared" si="4"/>
        <v>19.59</v>
      </c>
      <c r="U20" s="70">
        <f t="shared" si="5"/>
        <v>0</v>
      </c>
      <c r="V20" s="101"/>
    </row>
    <row r="21" ht="45" customHeight="1" spans="1:22">
      <c r="A21" s="66">
        <v>18</v>
      </c>
      <c r="B21" s="67" t="s">
        <v>34</v>
      </c>
      <c r="C21" s="68">
        <v>10488</v>
      </c>
      <c r="D21" s="69">
        <v>42</v>
      </c>
      <c r="E21" s="68">
        <v>50.95</v>
      </c>
      <c r="F21" s="70">
        <v>50.95</v>
      </c>
      <c r="G21" s="70">
        <f t="shared" si="1"/>
        <v>0</v>
      </c>
      <c r="H21" s="68">
        <v>7083</v>
      </c>
      <c r="I21" s="69">
        <v>8</v>
      </c>
      <c r="J21" s="68">
        <v>35.02</v>
      </c>
      <c r="K21" s="70">
        <v>32.85</v>
      </c>
      <c r="L21" s="70">
        <f t="shared" si="2"/>
        <v>-2.17</v>
      </c>
      <c r="M21" s="68">
        <v>0</v>
      </c>
      <c r="N21" s="69">
        <v>0</v>
      </c>
      <c r="O21" s="68">
        <v>0</v>
      </c>
      <c r="P21" s="87">
        <f t="shared" si="6"/>
        <v>500</v>
      </c>
      <c r="Q21" s="70">
        <v>0</v>
      </c>
      <c r="R21" s="70">
        <v>0</v>
      </c>
      <c r="S21" s="73">
        <f t="shared" si="3"/>
        <v>85.97</v>
      </c>
      <c r="T21" s="70">
        <f t="shared" si="4"/>
        <v>83.8</v>
      </c>
      <c r="U21" s="70">
        <f t="shared" si="5"/>
        <v>-2.17</v>
      </c>
      <c r="V21" s="101"/>
    </row>
    <row r="22" ht="45" customHeight="1" spans="1:22">
      <c r="A22" s="66">
        <v>19</v>
      </c>
      <c r="B22" s="67" t="s">
        <v>35</v>
      </c>
      <c r="C22" s="68">
        <v>740</v>
      </c>
      <c r="D22" s="69">
        <v>4</v>
      </c>
      <c r="E22" s="68">
        <v>3.47</v>
      </c>
      <c r="F22" s="70">
        <v>3.47</v>
      </c>
      <c r="G22" s="70">
        <f t="shared" si="1"/>
        <v>0</v>
      </c>
      <c r="H22" s="68">
        <v>0</v>
      </c>
      <c r="I22" s="69">
        <v>0</v>
      </c>
      <c r="J22" s="68">
        <v>0</v>
      </c>
      <c r="K22" s="70">
        <v>0</v>
      </c>
      <c r="L22" s="70">
        <f t="shared" si="2"/>
        <v>0</v>
      </c>
      <c r="M22" s="68">
        <v>0</v>
      </c>
      <c r="N22" s="69">
        <v>0</v>
      </c>
      <c r="O22" s="68">
        <v>0</v>
      </c>
      <c r="P22" s="87">
        <f t="shared" si="6"/>
        <v>500</v>
      </c>
      <c r="Q22" s="70">
        <v>0</v>
      </c>
      <c r="R22" s="70">
        <v>0</v>
      </c>
      <c r="S22" s="73">
        <f t="shared" si="3"/>
        <v>3.47</v>
      </c>
      <c r="T22" s="70">
        <f t="shared" si="4"/>
        <v>3.47</v>
      </c>
      <c r="U22" s="70">
        <f t="shared" si="5"/>
        <v>0</v>
      </c>
      <c r="V22" s="101"/>
    </row>
    <row r="23" ht="45" customHeight="1" spans="1:22">
      <c r="A23" s="66">
        <v>20</v>
      </c>
      <c r="B23" s="67" t="s">
        <v>36</v>
      </c>
      <c r="C23" s="68">
        <v>14825</v>
      </c>
      <c r="D23" s="69">
        <v>54</v>
      </c>
      <c r="E23" s="68">
        <v>70.24</v>
      </c>
      <c r="F23" s="70">
        <v>70.24</v>
      </c>
      <c r="G23" s="70">
        <f t="shared" si="1"/>
        <v>0</v>
      </c>
      <c r="H23" s="68">
        <v>3930</v>
      </c>
      <c r="I23" s="69">
        <v>5</v>
      </c>
      <c r="J23" s="68">
        <v>19.62</v>
      </c>
      <c r="K23" s="70">
        <v>19.62</v>
      </c>
      <c r="L23" s="70">
        <f t="shared" si="2"/>
        <v>0</v>
      </c>
      <c r="M23" s="68">
        <v>0</v>
      </c>
      <c r="N23" s="69">
        <v>0</v>
      </c>
      <c r="O23" s="68">
        <v>0</v>
      </c>
      <c r="P23" s="87">
        <f t="shared" si="6"/>
        <v>500</v>
      </c>
      <c r="Q23" s="70">
        <v>0</v>
      </c>
      <c r="R23" s="70">
        <v>0</v>
      </c>
      <c r="S23" s="73">
        <f t="shared" si="3"/>
        <v>89.86</v>
      </c>
      <c r="T23" s="70">
        <f t="shared" si="4"/>
        <v>89.86</v>
      </c>
      <c r="U23" s="70">
        <f t="shared" si="5"/>
        <v>0</v>
      </c>
      <c r="V23" s="101"/>
    </row>
    <row r="24" ht="45" customHeight="1" spans="1:22">
      <c r="A24" s="66">
        <v>21</v>
      </c>
      <c r="B24" s="67" t="s">
        <v>37</v>
      </c>
      <c r="C24" s="68">
        <v>10380</v>
      </c>
      <c r="D24" s="69">
        <v>33</v>
      </c>
      <c r="E24" s="68">
        <v>51.67</v>
      </c>
      <c r="F24" s="70">
        <v>51.67</v>
      </c>
      <c r="G24" s="70">
        <f t="shared" si="1"/>
        <v>0</v>
      </c>
      <c r="H24" s="68">
        <v>3270</v>
      </c>
      <c r="I24" s="69">
        <v>4</v>
      </c>
      <c r="J24" s="68">
        <v>16.26</v>
      </c>
      <c r="K24" s="70">
        <v>16.26</v>
      </c>
      <c r="L24" s="70">
        <f t="shared" si="2"/>
        <v>0</v>
      </c>
      <c r="M24" s="68">
        <v>0</v>
      </c>
      <c r="N24" s="69">
        <v>0</v>
      </c>
      <c r="O24" s="68">
        <v>0</v>
      </c>
      <c r="P24" s="87">
        <f t="shared" si="6"/>
        <v>500</v>
      </c>
      <c r="Q24" s="70">
        <v>0</v>
      </c>
      <c r="R24" s="70">
        <v>0</v>
      </c>
      <c r="S24" s="73">
        <f t="shared" si="3"/>
        <v>67.93</v>
      </c>
      <c r="T24" s="70">
        <f t="shared" si="4"/>
        <v>67.93</v>
      </c>
      <c r="U24" s="70">
        <f t="shared" si="5"/>
        <v>0</v>
      </c>
      <c r="V24" s="101"/>
    </row>
    <row r="25" ht="37" customHeight="1" spans="1:22">
      <c r="A25" s="66">
        <v>22</v>
      </c>
      <c r="B25" s="67" t="s">
        <v>38</v>
      </c>
      <c r="C25" s="68">
        <v>0</v>
      </c>
      <c r="D25" s="69">
        <v>0</v>
      </c>
      <c r="E25" s="68">
        <v>0</v>
      </c>
      <c r="F25" s="70">
        <v>0</v>
      </c>
      <c r="G25" s="70">
        <f t="shared" si="1"/>
        <v>0</v>
      </c>
      <c r="H25" s="68">
        <v>0</v>
      </c>
      <c r="I25" s="69">
        <v>0</v>
      </c>
      <c r="J25" s="68">
        <v>0</v>
      </c>
      <c r="K25" s="70">
        <v>0</v>
      </c>
      <c r="L25" s="70">
        <f t="shared" si="2"/>
        <v>0</v>
      </c>
      <c r="M25" s="68">
        <v>0</v>
      </c>
      <c r="N25" s="69">
        <v>0</v>
      </c>
      <c r="O25" s="68">
        <v>0</v>
      </c>
      <c r="P25" s="87">
        <f t="shared" si="6"/>
        <v>500</v>
      </c>
      <c r="Q25" s="70">
        <v>0</v>
      </c>
      <c r="R25" s="70">
        <v>0</v>
      </c>
      <c r="S25" s="73">
        <f t="shared" si="3"/>
        <v>0</v>
      </c>
      <c r="T25" s="70">
        <f t="shared" si="4"/>
        <v>0</v>
      </c>
      <c r="U25" s="70">
        <f t="shared" si="5"/>
        <v>0</v>
      </c>
      <c r="V25" s="101"/>
    </row>
    <row r="26" ht="46" customHeight="1" spans="1:22">
      <c r="A26" s="66">
        <v>23</v>
      </c>
      <c r="B26" s="67" t="s">
        <v>39</v>
      </c>
      <c r="C26" s="68">
        <v>0</v>
      </c>
      <c r="D26" s="69">
        <v>0</v>
      </c>
      <c r="E26" s="68">
        <v>0</v>
      </c>
      <c r="F26" s="70">
        <v>0</v>
      </c>
      <c r="G26" s="70">
        <f t="shared" si="1"/>
        <v>0</v>
      </c>
      <c r="H26" s="68">
        <v>0</v>
      </c>
      <c r="I26" s="69">
        <v>0</v>
      </c>
      <c r="J26" s="68">
        <v>0</v>
      </c>
      <c r="K26" s="70">
        <v>0</v>
      </c>
      <c r="L26" s="70">
        <f t="shared" si="2"/>
        <v>0</v>
      </c>
      <c r="M26" s="68">
        <v>0</v>
      </c>
      <c r="N26" s="69">
        <v>0</v>
      </c>
      <c r="O26" s="68">
        <v>0</v>
      </c>
      <c r="P26" s="87">
        <f t="shared" si="6"/>
        <v>500</v>
      </c>
      <c r="Q26" s="70">
        <v>0</v>
      </c>
      <c r="R26" s="70">
        <v>0</v>
      </c>
      <c r="S26" s="73">
        <f t="shared" si="3"/>
        <v>0</v>
      </c>
      <c r="T26" s="70">
        <f t="shared" si="4"/>
        <v>0</v>
      </c>
      <c r="U26" s="70">
        <f t="shared" si="5"/>
        <v>0</v>
      </c>
      <c r="V26" s="101"/>
    </row>
    <row r="27" ht="45" customHeight="1" spans="1:22">
      <c r="A27" s="66">
        <v>24</v>
      </c>
      <c r="B27" s="67" t="s">
        <v>40</v>
      </c>
      <c r="C27" s="68">
        <v>1300</v>
      </c>
      <c r="D27" s="69">
        <v>45</v>
      </c>
      <c r="E27" s="68">
        <v>6.55</v>
      </c>
      <c r="F27" s="70">
        <v>6.54999999999999</v>
      </c>
      <c r="G27" s="70">
        <f t="shared" si="1"/>
        <v>-9.76996261670138e-15</v>
      </c>
      <c r="H27" s="68">
        <v>0</v>
      </c>
      <c r="I27" s="69">
        <v>0</v>
      </c>
      <c r="J27" s="68">
        <v>0</v>
      </c>
      <c r="K27" s="70">
        <v>0</v>
      </c>
      <c r="L27" s="70">
        <f t="shared" si="2"/>
        <v>0</v>
      </c>
      <c r="M27" s="68">
        <v>0</v>
      </c>
      <c r="N27" s="69">
        <v>0</v>
      </c>
      <c r="O27" s="68">
        <v>0</v>
      </c>
      <c r="P27" s="87">
        <f t="shared" si="6"/>
        <v>500</v>
      </c>
      <c r="Q27" s="70">
        <v>0</v>
      </c>
      <c r="R27" s="70">
        <v>0</v>
      </c>
      <c r="S27" s="73">
        <f t="shared" si="3"/>
        <v>6.55</v>
      </c>
      <c r="T27" s="70">
        <f t="shared" si="4"/>
        <v>6.54999999999999</v>
      </c>
      <c r="U27" s="70">
        <f t="shared" si="5"/>
        <v>-9.76996261670138e-15</v>
      </c>
      <c r="V27" s="101"/>
    </row>
    <row r="28" ht="43" customHeight="1" spans="1:22">
      <c r="A28" s="66">
        <v>25</v>
      </c>
      <c r="B28" s="67" t="s">
        <v>41</v>
      </c>
      <c r="C28" s="68">
        <v>0</v>
      </c>
      <c r="D28" s="69">
        <v>0</v>
      </c>
      <c r="E28" s="68">
        <v>0</v>
      </c>
      <c r="F28" s="70">
        <v>0</v>
      </c>
      <c r="G28" s="70">
        <f t="shared" si="1"/>
        <v>0</v>
      </c>
      <c r="H28" s="68">
        <v>0</v>
      </c>
      <c r="I28" s="69">
        <v>0</v>
      </c>
      <c r="J28" s="68">
        <v>0</v>
      </c>
      <c r="K28" s="70">
        <v>0</v>
      </c>
      <c r="L28" s="70">
        <f t="shared" si="2"/>
        <v>0</v>
      </c>
      <c r="M28" s="68">
        <v>0</v>
      </c>
      <c r="N28" s="69">
        <v>0</v>
      </c>
      <c r="O28" s="68">
        <v>0</v>
      </c>
      <c r="P28" s="87">
        <f t="shared" si="6"/>
        <v>500</v>
      </c>
      <c r="Q28" s="70">
        <v>0</v>
      </c>
      <c r="R28" s="70">
        <v>0</v>
      </c>
      <c r="S28" s="73">
        <f t="shared" si="3"/>
        <v>0</v>
      </c>
      <c r="T28" s="70">
        <f t="shared" si="4"/>
        <v>0</v>
      </c>
      <c r="U28" s="70">
        <f t="shared" si="5"/>
        <v>0</v>
      </c>
      <c r="V28" s="101"/>
    </row>
    <row r="29" ht="46" customHeight="1" spans="1:22">
      <c r="A29" s="66">
        <v>26</v>
      </c>
      <c r="B29" s="67" t="s">
        <v>42</v>
      </c>
      <c r="C29" s="68">
        <v>0</v>
      </c>
      <c r="D29" s="69">
        <v>0</v>
      </c>
      <c r="E29" s="68">
        <v>0</v>
      </c>
      <c r="F29" s="70">
        <v>0</v>
      </c>
      <c r="G29" s="70">
        <f t="shared" si="1"/>
        <v>0</v>
      </c>
      <c r="H29" s="68">
        <v>0</v>
      </c>
      <c r="I29" s="69">
        <v>0</v>
      </c>
      <c r="J29" s="68">
        <v>0</v>
      </c>
      <c r="K29" s="70">
        <v>0</v>
      </c>
      <c r="L29" s="70">
        <f t="shared" si="2"/>
        <v>0</v>
      </c>
      <c r="M29" s="68">
        <v>0</v>
      </c>
      <c r="N29" s="69">
        <v>0</v>
      </c>
      <c r="O29" s="68">
        <v>0</v>
      </c>
      <c r="P29" s="87">
        <f t="shared" si="6"/>
        <v>500</v>
      </c>
      <c r="Q29" s="70">
        <v>0</v>
      </c>
      <c r="R29" s="70">
        <v>0</v>
      </c>
      <c r="S29" s="73">
        <f t="shared" si="3"/>
        <v>0</v>
      </c>
      <c r="T29" s="70">
        <f t="shared" si="4"/>
        <v>0</v>
      </c>
      <c r="U29" s="70">
        <f t="shared" si="5"/>
        <v>0</v>
      </c>
      <c r="V29" s="101"/>
    </row>
    <row r="30" ht="45" customHeight="1" spans="1:22">
      <c r="A30" s="66">
        <v>27</v>
      </c>
      <c r="B30" s="67" t="s">
        <v>43</v>
      </c>
      <c r="C30" s="68">
        <v>10360</v>
      </c>
      <c r="D30" s="69">
        <v>28</v>
      </c>
      <c r="E30" s="68">
        <v>51.16</v>
      </c>
      <c r="F30" s="70">
        <v>46.6</v>
      </c>
      <c r="G30" s="70">
        <f t="shared" si="1"/>
        <v>-4.56</v>
      </c>
      <c r="H30" s="68">
        <v>8510</v>
      </c>
      <c r="I30" s="69">
        <v>9</v>
      </c>
      <c r="J30" s="68">
        <v>42.43</v>
      </c>
      <c r="K30" s="70">
        <v>37.67</v>
      </c>
      <c r="L30" s="70">
        <f t="shared" si="2"/>
        <v>-4.76</v>
      </c>
      <c r="M30" s="68">
        <v>45195.5</v>
      </c>
      <c r="N30" s="69">
        <v>351</v>
      </c>
      <c r="O30" s="68">
        <v>90.37</v>
      </c>
      <c r="P30" s="87">
        <f t="shared" si="6"/>
        <v>409.76</v>
      </c>
      <c r="Q30" s="70">
        <v>90.2400000000001</v>
      </c>
      <c r="R30" s="70">
        <v>-0.12999999999991</v>
      </c>
      <c r="S30" s="73">
        <f t="shared" si="3"/>
        <v>183.96</v>
      </c>
      <c r="T30" s="70">
        <f t="shared" si="4"/>
        <v>174.51</v>
      </c>
      <c r="U30" s="70">
        <f t="shared" si="5"/>
        <v>-9.44999999999991</v>
      </c>
      <c r="V30" s="101"/>
    </row>
    <row r="31" ht="45" customHeight="1" spans="1:22">
      <c r="A31" s="66">
        <v>28</v>
      </c>
      <c r="B31" s="67" t="s">
        <v>44</v>
      </c>
      <c r="C31" s="68">
        <v>5748</v>
      </c>
      <c r="D31" s="69">
        <v>72</v>
      </c>
      <c r="E31" s="68">
        <v>28.74</v>
      </c>
      <c r="F31" s="70">
        <v>25.74</v>
      </c>
      <c r="G31" s="70">
        <f t="shared" si="1"/>
        <v>-3</v>
      </c>
      <c r="H31" s="68">
        <v>0</v>
      </c>
      <c r="I31" s="69">
        <v>0</v>
      </c>
      <c r="J31" s="68">
        <v>0</v>
      </c>
      <c r="K31" s="70">
        <v>0</v>
      </c>
      <c r="L31" s="70">
        <f t="shared" si="2"/>
        <v>0</v>
      </c>
      <c r="M31" s="68">
        <v>0</v>
      </c>
      <c r="N31" s="69">
        <v>0</v>
      </c>
      <c r="O31" s="68">
        <v>0</v>
      </c>
      <c r="P31" s="87">
        <f t="shared" si="6"/>
        <v>500</v>
      </c>
      <c r="Q31" s="70">
        <v>0</v>
      </c>
      <c r="R31" s="70">
        <v>0</v>
      </c>
      <c r="S31" s="73">
        <f t="shared" si="3"/>
        <v>28.74</v>
      </c>
      <c r="T31" s="70">
        <f t="shared" si="4"/>
        <v>25.74</v>
      </c>
      <c r="U31" s="70">
        <f t="shared" si="5"/>
        <v>-3</v>
      </c>
      <c r="V31" s="101"/>
    </row>
    <row r="32" ht="45" customHeight="1" spans="1:22">
      <c r="A32" s="66">
        <v>29</v>
      </c>
      <c r="B32" s="67" t="s">
        <v>45</v>
      </c>
      <c r="C32" s="68">
        <v>5425.8</v>
      </c>
      <c r="D32" s="69">
        <v>16</v>
      </c>
      <c r="E32" s="68">
        <v>25.72</v>
      </c>
      <c r="F32" s="70">
        <v>25.72</v>
      </c>
      <c r="G32" s="70">
        <f t="shared" si="1"/>
        <v>0</v>
      </c>
      <c r="H32" s="68">
        <v>700</v>
      </c>
      <c r="I32" s="69">
        <v>1</v>
      </c>
      <c r="J32" s="68">
        <v>3.5</v>
      </c>
      <c r="K32" s="70">
        <v>3.5</v>
      </c>
      <c r="L32" s="70">
        <f t="shared" si="2"/>
        <v>0</v>
      </c>
      <c r="M32" s="68">
        <v>0</v>
      </c>
      <c r="N32" s="69">
        <v>0</v>
      </c>
      <c r="O32" s="68">
        <v>0</v>
      </c>
      <c r="P32" s="87">
        <f t="shared" si="6"/>
        <v>500</v>
      </c>
      <c r="Q32" s="70">
        <v>0</v>
      </c>
      <c r="R32" s="70">
        <v>0</v>
      </c>
      <c r="S32" s="73">
        <f t="shared" si="3"/>
        <v>29.22</v>
      </c>
      <c r="T32" s="70">
        <f t="shared" si="4"/>
        <v>29.22</v>
      </c>
      <c r="U32" s="70">
        <f t="shared" si="5"/>
        <v>0</v>
      </c>
      <c r="V32" s="101"/>
    </row>
    <row r="33" ht="45" customHeight="1" spans="1:22">
      <c r="A33" s="66">
        <v>30</v>
      </c>
      <c r="B33" s="67" t="s">
        <v>46</v>
      </c>
      <c r="C33" s="68">
        <v>11054</v>
      </c>
      <c r="D33" s="69">
        <v>48</v>
      </c>
      <c r="E33" s="68">
        <v>54.05</v>
      </c>
      <c r="F33" s="70">
        <v>31.63</v>
      </c>
      <c r="G33" s="70">
        <f t="shared" si="1"/>
        <v>-22.42</v>
      </c>
      <c r="H33" s="68">
        <v>7400</v>
      </c>
      <c r="I33" s="69">
        <v>8</v>
      </c>
      <c r="J33" s="68">
        <v>36.97</v>
      </c>
      <c r="K33" s="70">
        <v>32.97</v>
      </c>
      <c r="L33" s="70">
        <f t="shared" si="2"/>
        <v>-4</v>
      </c>
      <c r="M33" s="68">
        <v>0</v>
      </c>
      <c r="N33" s="69">
        <v>0</v>
      </c>
      <c r="O33" s="68">
        <v>0</v>
      </c>
      <c r="P33" s="87">
        <f t="shared" si="6"/>
        <v>500</v>
      </c>
      <c r="Q33" s="70">
        <v>0</v>
      </c>
      <c r="R33" s="70">
        <v>0</v>
      </c>
      <c r="S33" s="73">
        <f t="shared" si="3"/>
        <v>91.02</v>
      </c>
      <c r="T33" s="70">
        <f t="shared" si="4"/>
        <v>64.6</v>
      </c>
      <c r="U33" s="70">
        <f t="shared" si="5"/>
        <v>-26.42</v>
      </c>
      <c r="V33" s="101"/>
    </row>
    <row r="34" ht="45" customHeight="1" spans="1:22">
      <c r="A34" s="66">
        <v>31</v>
      </c>
      <c r="B34" s="67" t="s">
        <v>47</v>
      </c>
      <c r="C34" s="68">
        <v>4677</v>
      </c>
      <c r="D34" s="69">
        <v>18</v>
      </c>
      <c r="E34" s="68">
        <v>23.24</v>
      </c>
      <c r="F34" s="70">
        <v>21.72</v>
      </c>
      <c r="G34" s="70">
        <f t="shared" si="1"/>
        <v>-1.52</v>
      </c>
      <c r="H34" s="68">
        <v>4500</v>
      </c>
      <c r="I34" s="69">
        <v>5</v>
      </c>
      <c r="J34" s="68">
        <v>22.42</v>
      </c>
      <c r="K34" s="70">
        <v>22.42</v>
      </c>
      <c r="L34" s="70">
        <f t="shared" si="2"/>
        <v>0</v>
      </c>
      <c r="M34" s="68">
        <v>0</v>
      </c>
      <c r="N34" s="69">
        <v>0</v>
      </c>
      <c r="O34" s="68">
        <v>0</v>
      </c>
      <c r="P34" s="87">
        <f t="shared" si="6"/>
        <v>500</v>
      </c>
      <c r="Q34" s="70">
        <v>0</v>
      </c>
      <c r="R34" s="70">
        <v>0</v>
      </c>
      <c r="S34" s="73">
        <f t="shared" si="3"/>
        <v>45.66</v>
      </c>
      <c r="T34" s="70">
        <f t="shared" si="4"/>
        <v>44.14</v>
      </c>
      <c r="U34" s="70">
        <f t="shared" si="5"/>
        <v>-1.52</v>
      </c>
      <c r="V34" s="101"/>
    </row>
    <row r="35" ht="45" customHeight="1" spans="1:22">
      <c r="A35" s="66">
        <v>32</v>
      </c>
      <c r="B35" s="67" t="s">
        <v>48</v>
      </c>
      <c r="C35" s="68">
        <v>850</v>
      </c>
      <c r="D35" s="69">
        <v>2</v>
      </c>
      <c r="E35" s="68">
        <v>4.25</v>
      </c>
      <c r="F35" s="70">
        <v>4.25</v>
      </c>
      <c r="G35" s="70">
        <f t="shared" si="1"/>
        <v>0</v>
      </c>
      <c r="H35" s="68">
        <v>1300</v>
      </c>
      <c r="I35" s="69">
        <v>2</v>
      </c>
      <c r="J35" s="68">
        <v>6.5</v>
      </c>
      <c r="K35" s="70">
        <v>6.5</v>
      </c>
      <c r="L35" s="70">
        <f t="shared" si="2"/>
        <v>0</v>
      </c>
      <c r="M35" s="68">
        <v>0</v>
      </c>
      <c r="N35" s="69">
        <v>0</v>
      </c>
      <c r="O35" s="68">
        <v>0</v>
      </c>
      <c r="P35" s="87">
        <f t="shared" si="6"/>
        <v>500</v>
      </c>
      <c r="Q35" s="70">
        <v>0</v>
      </c>
      <c r="R35" s="70">
        <v>0</v>
      </c>
      <c r="S35" s="73">
        <f t="shared" si="3"/>
        <v>10.75</v>
      </c>
      <c r="T35" s="70">
        <f t="shared" si="4"/>
        <v>10.75</v>
      </c>
      <c r="U35" s="70">
        <f t="shared" si="5"/>
        <v>0</v>
      </c>
      <c r="V35" s="101"/>
    </row>
    <row r="36" ht="45" customHeight="1" spans="1:22">
      <c r="A36" s="66">
        <v>33</v>
      </c>
      <c r="B36" s="67" t="s">
        <v>49</v>
      </c>
      <c r="C36" s="68">
        <v>6823.68</v>
      </c>
      <c r="D36" s="69">
        <v>20</v>
      </c>
      <c r="E36" s="68">
        <v>31.53</v>
      </c>
      <c r="F36" s="70">
        <v>31.53</v>
      </c>
      <c r="G36" s="70">
        <f t="shared" si="1"/>
        <v>0</v>
      </c>
      <c r="H36" s="68">
        <v>14710</v>
      </c>
      <c r="I36" s="69">
        <v>17</v>
      </c>
      <c r="J36" s="68">
        <v>72.48</v>
      </c>
      <c r="K36" s="70">
        <v>72.48</v>
      </c>
      <c r="L36" s="70">
        <f t="shared" si="2"/>
        <v>0</v>
      </c>
      <c r="M36" s="68">
        <v>0</v>
      </c>
      <c r="N36" s="69">
        <v>0</v>
      </c>
      <c r="O36" s="68">
        <v>0</v>
      </c>
      <c r="P36" s="87">
        <f t="shared" si="6"/>
        <v>500</v>
      </c>
      <c r="Q36" s="70">
        <v>0</v>
      </c>
      <c r="R36" s="70">
        <v>0</v>
      </c>
      <c r="S36" s="73">
        <f t="shared" si="3"/>
        <v>104.01</v>
      </c>
      <c r="T36" s="70">
        <f t="shared" si="4"/>
        <v>104.01</v>
      </c>
      <c r="U36" s="70">
        <f t="shared" si="5"/>
        <v>0</v>
      </c>
      <c r="V36" s="101"/>
    </row>
    <row r="37" ht="45" customHeight="1" spans="1:22">
      <c r="A37" s="66">
        <v>34</v>
      </c>
      <c r="B37" s="67" t="s">
        <v>50</v>
      </c>
      <c r="C37" s="68">
        <v>9748</v>
      </c>
      <c r="D37" s="69">
        <v>196</v>
      </c>
      <c r="E37" s="68">
        <v>49.41</v>
      </c>
      <c r="F37" s="70">
        <v>49.36</v>
      </c>
      <c r="G37" s="70">
        <f t="shared" ref="G37:G61" si="7">F37-E37</f>
        <v>-0.0499999999999972</v>
      </c>
      <c r="H37" s="68">
        <v>4800</v>
      </c>
      <c r="I37" s="69">
        <v>6</v>
      </c>
      <c r="J37" s="68">
        <v>21.14</v>
      </c>
      <c r="K37" s="70">
        <v>21.14</v>
      </c>
      <c r="L37" s="70">
        <f t="shared" ref="L37:L61" si="8">K37-J37</f>
        <v>0</v>
      </c>
      <c r="M37" s="68">
        <v>0</v>
      </c>
      <c r="N37" s="69">
        <v>0</v>
      </c>
      <c r="O37" s="68">
        <v>0</v>
      </c>
      <c r="P37" s="87">
        <f t="shared" si="6"/>
        <v>500</v>
      </c>
      <c r="Q37" s="70">
        <v>0</v>
      </c>
      <c r="R37" s="70">
        <v>0</v>
      </c>
      <c r="S37" s="73">
        <f t="shared" ref="S37:S61" si="9">SUM(E37,J37,O37)</f>
        <v>70.55</v>
      </c>
      <c r="T37" s="70">
        <f t="shared" ref="T37:T61" si="10">SUM(F37,K37,Q37)</f>
        <v>70.5</v>
      </c>
      <c r="U37" s="70">
        <f t="shared" ref="U37:U61" si="11">SUM(G37,L37,R37)</f>
        <v>-0.0499999999999972</v>
      </c>
      <c r="V37" s="101"/>
    </row>
    <row r="38" ht="45" customHeight="1" spans="1:22">
      <c r="A38" s="66">
        <v>35</v>
      </c>
      <c r="B38" s="67" t="s">
        <v>51</v>
      </c>
      <c r="C38" s="68">
        <v>10</v>
      </c>
      <c r="D38" s="69">
        <v>1</v>
      </c>
      <c r="E38" s="68">
        <v>0.05</v>
      </c>
      <c r="F38" s="70">
        <v>0.05</v>
      </c>
      <c r="G38" s="70">
        <f t="shared" si="7"/>
        <v>0</v>
      </c>
      <c r="H38" s="68">
        <v>0</v>
      </c>
      <c r="I38" s="69">
        <v>0</v>
      </c>
      <c r="J38" s="68">
        <v>0</v>
      </c>
      <c r="K38" s="70">
        <v>0</v>
      </c>
      <c r="L38" s="70">
        <f t="shared" si="8"/>
        <v>0</v>
      </c>
      <c r="M38" s="68">
        <v>95209.4</v>
      </c>
      <c r="N38" s="69">
        <v>850</v>
      </c>
      <c r="O38" s="68">
        <v>190.079999999998</v>
      </c>
      <c r="P38" s="87">
        <f t="shared" si="6"/>
        <v>309.920000000002</v>
      </c>
      <c r="Q38" s="70">
        <v>190.079999999998</v>
      </c>
      <c r="R38" s="70">
        <v>0</v>
      </c>
      <c r="S38" s="73">
        <f t="shared" si="9"/>
        <v>190.129999999998</v>
      </c>
      <c r="T38" s="70">
        <f t="shared" si="10"/>
        <v>190.129999999998</v>
      </c>
      <c r="U38" s="70">
        <f t="shared" si="11"/>
        <v>0</v>
      </c>
      <c r="V38" s="101"/>
    </row>
    <row r="39" ht="45" customHeight="1" spans="1:22">
      <c r="A39" s="66">
        <v>36</v>
      </c>
      <c r="B39" s="67" t="s">
        <v>52</v>
      </c>
      <c r="C39" s="68">
        <v>970</v>
      </c>
      <c r="D39" s="69">
        <v>2</v>
      </c>
      <c r="E39" s="68">
        <v>8.81</v>
      </c>
      <c r="F39" s="70">
        <v>8.81</v>
      </c>
      <c r="G39" s="70">
        <f t="shared" si="7"/>
        <v>0</v>
      </c>
      <c r="H39" s="68">
        <v>800</v>
      </c>
      <c r="I39" s="69">
        <v>1</v>
      </c>
      <c r="J39" s="68">
        <v>3.98</v>
      </c>
      <c r="K39" s="70">
        <v>3.98</v>
      </c>
      <c r="L39" s="70">
        <f t="shared" si="8"/>
        <v>0</v>
      </c>
      <c r="M39" s="68">
        <v>0</v>
      </c>
      <c r="N39" s="69">
        <v>0</v>
      </c>
      <c r="O39" s="68">
        <v>0</v>
      </c>
      <c r="P39" s="87">
        <f t="shared" si="6"/>
        <v>500</v>
      </c>
      <c r="Q39" s="70">
        <v>0</v>
      </c>
      <c r="R39" s="70">
        <v>0</v>
      </c>
      <c r="S39" s="73">
        <f t="shared" si="9"/>
        <v>12.79</v>
      </c>
      <c r="T39" s="70">
        <f t="shared" si="10"/>
        <v>12.79</v>
      </c>
      <c r="U39" s="70">
        <f t="shared" si="11"/>
        <v>0</v>
      </c>
      <c r="V39" s="101"/>
    </row>
    <row r="40" ht="45" customHeight="1" spans="1:22">
      <c r="A40" s="66">
        <v>37</v>
      </c>
      <c r="B40" s="67" t="s">
        <v>53</v>
      </c>
      <c r="C40" s="68">
        <v>4000.6</v>
      </c>
      <c r="D40" s="69">
        <v>19</v>
      </c>
      <c r="E40" s="68">
        <v>19.64</v>
      </c>
      <c r="F40" s="70">
        <v>19.64</v>
      </c>
      <c r="G40" s="70">
        <f t="shared" si="7"/>
        <v>0</v>
      </c>
      <c r="H40" s="68">
        <v>5650</v>
      </c>
      <c r="I40" s="69">
        <v>6</v>
      </c>
      <c r="J40" s="68">
        <v>25.71</v>
      </c>
      <c r="K40" s="70">
        <v>24.71</v>
      </c>
      <c r="L40" s="70">
        <f t="shared" si="8"/>
        <v>-1</v>
      </c>
      <c r="M40" s="68">
        <v>0</v>
      </c>
      <c r="N40" s="69">
        <v>0</v>
      </c>
      <c r="O40" s="68">
        <v>0</v>
      </c>
      <c r="P40" s="87">
        <f t="shared" si="6"/>
        <v>500</v>
      </c>
      <c r="Q40" s="70">
        <v>0</v>
      </c>
      <c r="R40" s="70">
        <v>0</v>
      </c>
      <c r="S40" s="73">
        <f t="shared" si="9"/>
        <v>45.35</v>
      </c>
      <c r="T40" s="70">
        <f t="shared" si="10"/>
        <v>44.35</v>
      </c>
      <c r="U40" s="70">
        <f t="shared" si="11"/>
        <v>-1</v>
      </c>
      <c r="V40" s="101"/>
    </row>
    <row r="41" ht="45" customHeight="1" spans="1:22">
      <c r="A41" s="66">
        <v>38</v>
      </c>
      <c r="B41" s="67" t="s">
        <v>54</v>
      </c>
      <c r="C41" s="68">
        <v>7142</v>
      </c>
      <c r="D41" s="69">
        <v>19</v>
      </c>
      <c r="E41" s="68">
        <v>35.19</v>
      </c>
      <c r="F41" s="70">
        <v>26.66</v>
      </c>
      <c r="G41" s="70">
        <f t="shared" si="7"/>
        <v>-8.53</v>
      </c>
      <c r="H41" s="68">
        <v>3400</v>
      </c>
      <c r="I41" s="69">
        <v>4</v>
      </c>
      <c r="J41" s="68">
        <v>16.95</v>
      </c>
      <c r="K41" s="70">
        <v>16.95</v>
      </c>
      <c r="L41" s="70">
        <f t="shared" si="8"/>
        <v>0</v>
      </c>
      <c r="M41" s="68">
        <v>83042.89</v>
      </c>
      <c r="N41" s="69">
        <v>655</v>
      </c>
      <c r="O41" s="68">
        <v>165.4</v>
      </c>
      <c r="P41" s="87">
        <f t="shared" si="6"/>
        <v>334.6</v>
      </c>
      <c r="Q41" s="70">
        <v>165.4</v>
      </c>
      <c r="R41" s="70">
        <v>0</v>
      </c>
      <c r="S41" s="73">
        <f t="shared" si="9"/>
        <v>217.54</v>
      </c>
      <c r="T41" s="70">
        <f t="shared" si="10"/>
        <v>209.01</v>
      </c>
      <c r="U41" s="70">
        <f t="shared" si="11"/>
        <v>-8.53</v>
      </c>
      <c r="V41" s="101"/>
    </row>
    <row r="42" ht="37" customHeight="1" spans="1:22">
      <c r="A42" s="66">
        <v>39</v>
      </c>
      <c r="B42" s="67" t="s">
        <v>55</v>
      </c>
      <c r="C42" s="68">
        <v>0</v>
      </c>
      <c r="D42" s="69">
        <v>0</v>
      </c>
      <c r="E42" s="68">
        <v>0</v>
      </c>
      <c r="F42" s="70">
        <v>0</v>
      </c>
      <c r="G42" s="70">
        <f t="shared" si="7"/>
        <v>0</v>
      </c>
      <c r="H42" s="68">
        <v>0</v>
      </c>
      <c r="I42" s="69">
        <v>0</v>
      </c>
      <c r="J42" s="68">
        <v>0</v>
      </c>
      <c r="K42" s="70">
        <v>0</v>
      </c>
      <c r="L42" s="70">
        <f t="shared" si="8"/>
        <v>0</v>
      </c>
      <c r="M42" s="68">
        <v>0</v>
      </c>
      <c r="N42" s="69">
        <v>0</v>
      </c>
      <c r="O42" s="68">
        <v>0</v>
      </c>
      <c r="P42" s="87">
        <f t="shared" si="6"/>
        <v>500</v>
      </c>
      <c r="Q42" s="70">
        <v>0</v>
      </c>
      <c r="R42" s="70">
        <v>0</v>
      </c>
      <c r="S42" s="73">
        <f t="shared" si="9"/>
        <v>0</v>
      </c>
      <c r="T42" s="70">
        <f t="shared" si="10"/>
        <v>0</v>
      </c>
      <c r="U42" s="70">
        <f t="shared" si="11"/>
        <v>0</v>
      </c>
      <c r="V42" s="101"/>
    </row>
    <row r="43" ht="45" customHeight="1" spans="1:22">
      <c r="A43" s="66">
        <v>40</v>
      </c>
      <c r="B43" s="67" t="s">
        <v>56</v>
      </c>
      <c r="C43" s="68">
        <v>11585</v>
      </c>
      <c r="D43" s="69">
        <v>105</v>
      </c>
      <c r="E43" s="68">
        <v>57.9</v>
      </c>
      <c r="F43" s="70">
        <v>57.8</v>
      </c>
      <c r="G43" s="70">
        <f t="shared" si="7"/>
        <v>-0.100000000000001</v>
      </c>
      <c r="H43" s="68">
        <v>0</v>
      </c>
      <c r="I43" s="69">
        <v>0</v>
      </c>
      <c r="J43" s="68">
        <v>0</v>
      </c>
      <c r="K43" s="70">
        <v>0</v>
      </c>
      <c r="L43" s="70">
        <f t="shared" si="8"/>
        <v>0</v>
      </c>
      <c r="M43" s="68">
        <v>0</v>
      </c>
      <c r="N43" s="69">
        <v>0</v>
      </c>
      <c r="O43" s="68">
        <v>0</v>
      </c>
      <c r="P43" s="87">
        <f t="shared" si="6"/>
        <v>500</v>
      </c>
      <c r="Q43" s="70">
        <v>0</v>
      </c>
      <c r="R43" s="70">
        <v>0</v>
      </c>
      <c r="S43" s="73">
        <f t="shared" si="9"/>
        <v>57.9</v>
      </c>
      <c r="T43" s="70">
        <f t="shared" si="10"/>
        <v>57.8</v>
      </c>
      <c r="U43" s="70">
        <f t="shared" si="11"/>
        <v>-0.100000000000001</v>
      </c>
      <c r="V43" s="101"/>
    </row>
    <row r="44" ht="45" customHeight="1" spans="1:22">
      <c r="A44" s="66">
        <v>41</v>
      </c>
      <c r="B44" s="67" t="s">
        <v>57</v>
      </c>
      <c r="C44" s="68">
        <v>4208.84</v>
      </c>
      <c r="D44" s="69">
        <v>49</v>
      </c>
      <c r="E44" s="68">
        <v>19.9</v>
      </c>
      <c r="F44" s="70">
        <v>19.9</v>
      </c>
      <c r="G44" s="70">
        <f t="shared" si="7"/>
        <v>0</v>
      </c>
      <c r="H44" s="68">
        <v>1000</v>
      </c>
      <c r="I44" s="69">
        <v>1</v>
      </c>
      <c r="J44" s="68">
        <v>4.99</v>
      </c>
      <c r="K44" s="70">
        <v>4.99</v>
      </c>
      <c r="L44" s="70">
        <f t="shared" si="8"/>
        <v>0</v>
      </c>
      <c r="M44" s="68">
        <v>0</v>
      </c>
      <c r="N44" s="69">
        <v>0</v>
      </c>
      <c r="O44" s="68">
        <v>0</v>
      </c>
      <c r="P44" s="87">
        <f t="shared" si="6"/>
        <v>500</v>
      </c>
      <c r="Q44" s="70">
        <v>0</v>
      </c>
      <c r="R44" s="70">
        <v>0</v>
      </c>
      <c r="S44" s="73">
        <f t="shared" si="9"/>
        <v>24.89</v>
      </c>
      <c r="T44" s="70">
        <f t="shared" si="10"/>
        <v>24.89</v>
      </c>
      <c r="U44" s="70">
        <f t="shared" si="11"/>
        <v>0</v>
      </c>
      <c r="V44" s="101"/>
    </row>
    <row r="45" ht="45" customHeight="1" spans="1:22">
      <c r="A45" s="66">
        <v>42</v>
      </c>
      <c r="B45" s="67" t="s">
        <v>58</v>
      </c>
      <c r="C45" s="68">
        <v>6144</v>
      </c>
      <c r="D45" s="69">
        <v>30</v>
      </c>
      <c r="E45" s="68">
        <v>30.72</v>
      </c>
      <c r="F45" s="70">
        <v>30.72</v>
      </c>
      <c r="G45" s="70">
        <f t="shared" si="7"/>
        <v>0</v>
      </c>
      <c r="H45" s="68">
        <v>3899</v>
      </c>
      <c r="I45" s="69">
        <v>4</v>
      </c>
      <c r="J45" s="68">
        <v>19.5</v>
      </c>
      <c r="K45" s="70">
        <v>19.5</v>
      </c>
      <c r="L45" s="70">
        <f t="shared" si="8"/>
        <v>0</v>
      </c>
      <c r="M45" s="68">
        <v>1501</v>
      </c>
      <c r="N45" s="69">
        <v>5</v>
      </c>
      <c r="O45" s="68">
        <v>3</v>
      </c>
      <c r="P45" s="87">
        <f t="shared" si="6"/>
        <v>497</v>
      </c>
      <c r="Q45" s="70">
        <v>3</v>
      </c>
      <c r="R45" s="70">
        <v>0</v>
      </c>
      <c r="S45" s="73">
        <f t="shared" si="9"/>
        <v>53.22</v>
      </c>
      <c r="T45" s="70">
        <f t="shared" si="10"/>
        <v>53.22</v>
      </c>
      <c r="U45" s="70">
        <f t="shared" si="11"/>
        <v>0</v>
      </c>
      <c r="V45" s="101"/>
    </row>
    <row r="46" ht="41" customHeight="1" spans="1:22">
      <c r="A46" s="66">
        <v>43</v>
      </c>
      <c r="B46" s="67" t="s">
        <v>59</v>
      </c>
      <c r="C46" s="68">
        <v>0</v>
      </c>
      <c r="D46" s="69">
        <v>0</v>
      </c>
      <c r="E46" s="68">
        <v>0</v>
      </c>
      <c r="F46" s="70">
        <v>0</v>
      </c>
      <c r="G46" s="70">
        <f t="shared" si="7"/>
        <v>0</v>
      </c>
      <c r="H46" s="68">
        <v>0</v>
      </c>
      <c r="I46" s="69">
        <v>0</v>
      </c>
      <c r="J46" s="68">
        <v>0</v>
      </c>
      <c r="K46" s="70">
        <v>0</v>
      </c>
      <c r="L46" s="70">
        <f t="shared" si="8"/>
        <v>0</v>
      </c>
      <c r="M46" s="68">
        <v>0</v>
      </c>
      <c r="N46" s="69">
        <v>0</v>
      </c>
      <c r="O46" s="68">
        <v>0</v>
      </c>
      <c r="P46" s="87">
        <f t="shared" si="6"/>
        <v>500</v>
      </c>
      <c r="Q46" s="70">
        <v>0</v>
      </c>
      <c r="R46" s="70">
        <v>0</v>
      </c>
      <c r="S46" s="73">
        <f t="shared" si="9"/>
        <v>0</v>
      </c>
      <c r="T46" s="70">
        <f t="shared" si="10"/>
        <v>0</v>
      </c>
      <c r="U46" s="70">
        <f t="shared" si="11"/>
        <v>0</v>
      </c>
      <c r="V46" s="101"/>
    </row>
    <row r="47" ht="45" customHeight="1" spans="1:22">
      <c r="A47" s="66">
        <v>44</v>
      </c>
      <c r="B47" s="67" t="s">
        <v>60</v>
      </c>
      <c r="C47" s="68">
        <v>14842</v>
      </c>
      <c r="D47" s="69">
        <v>77</v>
      </c>
      <c r="E47" s="68">
        <v>74.06</v>
      </c>
      <c r="F47" s="70">
        <v>74.06</v>
      </c>
      <c r="G47" s="70">
        <f t="shared" si="7"/>
        <v>0</v>
      </c>
      <c r="H47" s="68">
        <v>3500</v>
      </c>
      <c r="I47" s="69">
        <v>4</v>
      </c>
      <c r="J47" s="68">
        <v>17.5</v>
      </c>
      <c r="K47" s="70">
        <v>17.5</v>
      </c>
      <c r="L47" s="70">
        <f t="shared" si="8"/>
        <v>0</v>
      </c>
      <c r="M47" s="68">
        <v>0</v>
      </c>
      <c r="N47" s="69">
        <v>0</v>
      </c>
      <c r="O47" s="68">
        <v>0</v>
      </c>
      <c r="P47" s="87">
        <f t="shared" si="6"/>
        <v>500</v>
      </c>
      <c r="Q47" s="70">
        <v>0</v>
      </c>
      <c r="R47" s="70">
        <v>0</v>
      </c>
      <c r="S47" s="73">
        <f t="shared" si="9"/>
        <v>91.56</v>
      </c>
      <c r="T47" s="70">
        <f t="shared" si="10"/>
        <v>91.56</v>
      </c>
      <c r="U47" s="70">
        <f t="shared" si="11"/>
        <v>0</v>
      </c>
      <c r="V47" s="101"/>
    </row>
    <row r="48" ht="45" customHeight="1" spans="1:22">
      <c r="A48" s="66">
        <v>45</v>
      </c>
      <c r="B48" s="67" t="s">
        <v>61</v>
      </c>
      <c r="C48" s="68">
        <v>1880</v>
      </c>
      <c r="D48" s="69">
        <v>5</v>
      </c>
      <c r="E48" s="68">
        <v>9.4</v>
      </c>
      <c r="F48" s="70">
        <v>4.9</v>
      </c>
      <c r="G48" s="70">
        <f t="shared" si="7"/>
        <v>-4.5</v>
      </c>
      <c r="H48" s="68">
        <v>2350</v>
      </c>
      <c r="I48" s="69">
        <v>3</v>
      </c>
      <c r="J48" s="68">
        <v>11.75</v>
      </c>
      <c r="K48" s="70">
        <v>4</v>
      </c>
      <c r="L48" s="70">
        <f t="shared" si="8"/>
        <v>-7.75</v>
      </c>
      <c r="M48" s="68">
        <v>0</v>
      </c>
      <c r="N48" s="69">
        <v>0</v>
      </c>
      <c r="O48" s="68">
        <v>0</v>
      </c>
      <c r="P48" s="87">
        <f t="shared" si="6"/>
        <v>500</v>
      </c>
      <c r="Q48" s="70">
        <v>0</v>
      </c>
      <c r="R48" s="70">
        <v>0</v>
      </c>
      <c r="S48" s="73">
        <f t="shared" si="9"/>
        <v>21.15</v>
      </c>
      <c r="T48" s="70">
        <f t="shared" si="10"/>
        <v>8.9</v>
      </c>
      <c r="U48" s="70">
        <f t="shared" si="11"/>
        <v>-12.25</v>
      </c>
      <c r="V48" s="101"/>
    </row>
    <row r="49" ht="45" customHeight="1" spans="1:22">
      <c r="A49" s="66">
        <v>46</v>
      </c>
      <c r="B49" s="67" t="s">
        <v>62</v>
      </c>
      <c r="C49" s="68">
        <v>6708</v>
      </c>
      <c r="D49" s="69">
        <v>31</v>
      </c>
      <c r="E49" s="68">
        <v>33.45</v>
      </c>
      <c r="F49" s="70">
        <v>32.56</v>
      </c>
      <c r="G49" s="70">
        <f t="shared" si="7"/>
        <v>-0.890000000000001</v>
      </c>
      <c r="H49" s="68">
        <v>0</v>
      </c>
      <c r="I49" s="69">
        <v>0</v>
      </c>
      <c r="J49" s="68">
        <v>0</v>
      </c>
      <c r="K49" s="70">
        <v>0</v>
      </c>
      <c r="L49" s="70">
        <f t="shared" si="8"/>
        <v>0</v>
      </c>
      <c r="M49" s="68">
        <v>56852.1</v>
      </c>
      <c r="N49" s="69">
        <v>407</v>
      </c>
      <c r="O49" s="68">
        <v>112.81</v>
      </c>
      <c r="P49" s="87">
        <f t="shared" si="6"/>
        <v>387.19</v>
      </c>
      <c r="Q49" s="70">
        <v>112.81</v>
      </c>
      <c r="R49" s="70">
        <v>0</v>
      </c>
      <c r="S49" s="73">
        <f t="shared" si="9"/>
        <v>146.26</v>
      </c>
      <c r="T49" s="70">
        <f t="shared" si="10"/>
        <v>145.37</v>
      </c>
      <c r="U49" s="70">
        <f t="shared" si="11"/>
        <v>-0.890000000000001</v>
      </c>
      <c r="V49" s="101"/>
    </row>
    <row r="50" ht="41" customHeight="1" spans="1:22">
      <c r="A50" s="66">
        <v>47</v>
      </c>
      <c r="B50" s="67" t="s">
        <v>63</v>
      </c>
      <c r="C50" s="68">
        <v>0</v>
      </c>
      <c r="D50" s="69">
        <v>0</v>
      </c>
      <c r="E50" s="68">
        <v>0</v>
      </c>
      <c r="F50" s="70">
        <v>0</v>
      </c>
      <c r="G50" s="70">
        <f t="shared" si="7"/>
        <v>0</v>
      </c>
      <c r="H50" s="68">
        <v>0</v>
      </c>
      <c r="I50" s="69">
        <v>0</v>
      </c>
      <c r="J50" s="68">
        <v>0</v>
      </c>
      <c r="K50" s="70">
        <v>0</v>
      </c>
      <c r="L50" s="70">
        <f t="shared" si="8"/>
        <v>0</v>
      </c>
      <c r="M50" s="68">
        <v>0</v>
      </c>
      <c r="N50" s="69">
        <v>0</v>
      </c>
      <c r="O50" s="68">
        <v>0</v>
      </c>
      <c r="P50" s="87">
        <f t="shared" si="6"/>
        <v>500</v>
      </c>
      <c r="Q50" s="70">
        <v>0</v>
      </c>
      <c r="R50" s="70">
        <v>0</v>
      </c>
      <c r="S50" s="73">
        <f t="shared" si="9"/>
        <v>0</v>
      </c>
      <c r="T50" s="70">
        <f t="shared" si="10"/>
        <v>0</v>
      </c>
      <c r="U50" s="70">
        <f t="shared" si="11"/>
        <v>0</v>
      </c>
      <c r="V50" s="101"/>
    </row>
    <row r="51" ht="41" customHeight="1" spans="1:22">
      <c r="A51" s="66">
        <v>48</v>
      </c>
      <c r="B51" s="67" t="s">
        <v>64</v>
      </c>
      <c r="C51" s="68">
        <v>0</v>
      </c>
      <c r="D51" s="69">
        <v>0</v>
      </c>
      <c r="E51" s="68">
        <v>0</v>
      </c>
      <c r="F51" s="70">
        <v>0</v>
      </c>
      <c r="G51" s="70">
        <f t="shared" si="7"/>
        <v>0</v>
      </c>
      <c r="H51" s="68">
        <v>0</v>
      </c>
      <c r="I51" s="69">
        <v>0</v>
      </c>
      <c r="J51" s="68">
        <v>0</v>
      </c>
      <c r="K51" s="70">
        <v>0</v>
      </c>
      <c r="L51" s="70">
        <f t="shared" si="8"/>
        <v>0</v>
      </c>
      <c r="M51" s="68">
        <v>0</v>
      </c>
      <c r="N51" s="69">
        <v>0</v>
      </c>
      <c r="O51" s="68">
        <v>0</v>
      </c>
      <c r="P51" s="87">
        <f t="shared" si="6"/>
        <v>500</v>
      </c>
      <c r="Q51" s="70">
        <v>0</v>
      </c>
      <c r="R51" s="70">
        <v>0</v>
      </c>
      <c r="S51" s="73">
        <f t="shared" si="9"/>
        <v>0</v>
      </c>
      <c r="T51" s="70">
        <f t="shared" si="10"/>
        <v>0</v>
      </c>
      <c r="U51" s="70">
        <f t="shared" si="11"/>
        <v>0</v>
      </c>
      <c r="V51" s="101"/>
    </row>
    <row r="52" ht="45" customHeight="1" spans="1:22">
      <c r="A52" s="66">
        <v>49</v>
      </c>
      <c r="B52" s="67" t="s">
        <v>65</v>
      </c>
      <c r="C52" s="68">
        <v>650</v>
      </c>
      <c r="D52" s="69">
        <v>3</v>
      </c>
      <c r="E52" s="68">
        <v>3.02</v>
      </c>
      <c r="F52" s="70">
        <v>3.02</v>
      </c>
      <c r="G52" s="70">
        <f t="shared" si="7"/>
        <v>0</v>
      </c>
      <c r="H52" s="68">
        <v>0</v>
      </c>
      <c r="I52" s="69">
        <v>0</v>
      </c>
      <c r="J52" s="68">
        <v>0</v>
      </c>
      <c r="K52" s="70">
        <v>0</v>
      </c>
      <c r="L52" s="70">
        <f t="shared" si="8"/>
        <v>0</v>
      </c>
      <c r="M52" s="68">
        <v>0</v>
      </c>
      <c r="N52" s="69">
        <v>0</v>
      </c>
      <c r="O52" s="68">
        <v>0</v>
      </c>
      <c r="P52" s="87">
        <f t="shared" si="6"/>
        <v>500</v>
      </c>
      <c r="Q52" s="70">
        <v>0</v>
      </c>
      <c r="R52" s="70">
        <v>0</v>
      </c>
      <c r="S52" s="73">
        <f t="shared" si="9"/>
        <v>3.02</v>
      </c>
      <c r="T52" s="70">
        <f t="shared" si="10"/>
        <v>3.02</v>
      </c>
      <c r="U52" s="70">
        <f t="shared" si="11"/>
        <v>0</v>
      </c>
      <c r="V52" s="101"/>
    </row>
    <row r="53" ht="45" customHeight="1" spans="1:22">
      <c r="A53" s="66">
        <v>50</v>
      </c>
      <c r="B53" s="67" t="s">
        <v>66</v>
      </c>
      <c r="C53" s="68">
        <v>6267.32</v>
      </c>
      <c r="D53" s="69">
        <v>43</v>
      </c>
      <c r="E53" s="68">
        <v>30.96</v>
      </c>
      <c r="F53" s="70">
        <v>30.96</v>
      </c>
      <c r="G53" s="70">
        <f t="shared" si="7"/>
        <v>0</v>
      </c>
      <c r="H53" s="68">
        <v>8675</v>
      </c>
      <c r="I53" s="69">
        <v>8</v>
      </c>
      <c r="J53" s="68">
        <v>42.63</v>
      </c>
      <c r="K53" s="70">
        <v>42.63</v>
      </c>
      <c r="L53" s="70">
        <f t="shared" si="8"/>
        <v>0</v>
      </c>
      <c r="M53" s="68">
        <v>13941.5</v>
      </c>
      <c r="N53" s="69">
        <v>91</v>
      </c>
      <c r="O53" s="68">
        <v>26.48</v>
      </c>
      <c r="P53" s="87">
        <f t="shared" si="6"/>
        <v>473.52</v>
      </c>
      <c r="Q53" s="70">
        <v>26.48</v>
      </c>
      <c r="R53" s="70">
        <v>0</v>
      </c>
      <c r="S53" s="73">
        <f t="shared" si="9"/>
        <v>100.07</v>
      </c>
      <c r="T53" s="70">
        <f t="shared" si="10"/>
        <v>100.07</v>
      </c>
      <c r="U53" s="70">
        <f t="shared" si="11"/>
        <v>0</v>
      </c>
      <c r="V53" s="101"/>
    </row>
    <row r="54" ht="56" customHeight="1" spans="1:22">
      <c r="A54" s="66">
        <v>51</v>
      </c>
      <c r="B54" s="67" t="s">
        <v>67</v>
      </c>
      <c r="C54" s="68">
        <v>7110</v>
      </c>
      <c r="D54" s="69">
        <v>35</v>
      </c>
      <c r="E54" s="68">
        <v>35.55</v>
      </c>
      <c r="F54" s="70">
        <v>35.55</v>
      </c>
      <c r="G54" s="70">
        <f t="shared" si="7"/>
        <v>0</v>
      </c>
      <c r="H54" s="68">
        <v>1000</v>
      </c>
      <c r="I54" s="69">
        <v>1</v>
      </c>
      <c r="J54" s="68">
        <v>5</v>
      </c>
      <c r="K54" s="70">
        <v>5</v>
      </c>
      <c r="L54" s="70">
        <f t="shared" si="8"/>
        <v>0</v>
      </c>
      <c r="M54" s="68">
        <v>0</v>
      </c>
      <c r="N54" s="69">
        <v>0</v>
      </c>
      <c r="O54" s="68">
        <v>0</v>
      </c>
      <c r="P54" s="87">
        <f t="shared" si="6"/>
        <v>500</v>
      </c>
      <c r="Q54" s="70">
        <v>0</v>
      </c>
      <c r="R54" s="70">
        <v>0</v>
      </c>
      <c r="S54" s="73">
        <f t="shared" si="9"/>
        <v>40.55</v>
      </c>
      <c r="T54" s="70">
        <f t="shared" si="10"/>
        <v>40.55</v>
      </c>
      <c r="U54" s="70">
        <f t="shared" si="11"/>
        <v>0</v>
      </c>
      <c r="V54" s="101"/>
    </row>
    <row r="55" ht="43" customHeight="1" spans="1:22">
      <c r="A55" s="66">
        <v>52</v>
      </c>
      <c r="B55" s="67" t="s">
        <v>68</v>
      </c>
      <c r="C55" s="68">
        <v>0</v>
      </c>
      <c r="D55" s="69">
        <v>0</v>
      </c>
      <c r="E55" s="68">
        <v>0</v>
      </c>
      <c r="F55" s="70">
        <v>0</v>
      </c>
      <c r="G55" s="70">
        <f t="shared" si="7"/>
        <v>0</v>
      </c>
      <c r="H55" s="68">
        <v>0</v>
      </c>
      <c r="I55" s="69">
        <v>0</v>
      </c>
      <c r="J55" s="68">
        <v>0</v>
      </c>
      <c r="K55" s="70">
        <v>0</v>
      </c>
      <c r="L55" s="70">
        <f t="shared" si="8"/>
        <v>0</v>
      </c>
      <c r="M55" s="68">
        <v>0</v>
      </c>
      <c r="N55" s="69">
        <v>0</v>
      </c>
      <c r="O55" s="68">
        <v>0</v>
      </c>
      <c r="P55" s="87">
        <f t="shared" si="6"/>
        <v>500</v>
      </c>
      <c r="Q55" s="70">
        <v>0</v>
      </c>
      <c r="R55" s="70">
        <v>0</v>
      </c>
      <c r="S55" s="73">
        <f t="shared" si="9"/>
        <v>0</v>
      </c>
      <c r="T55" s="70">
        <f t="shared" si="10"/>
        <v>0</v>
      </c>
      <c r="U55" s="70">
        <f t="shared" si="11"/>
        <v>0</v>
      </c>
      <c r="V55" s="101"/>
    </row>
    <row r="56" ht="45" customHeight="1" spans="1:22">
      <c r="A56" s="66">
        <v>53</v>
      </c>
      <c r="B56" s="67" t="s">
        <v>69</v>
      </c>
      <c r="C56" s="68">
        <v>1040</v>
      </c>
      <c r="D56" s="69">
        <v>3</v>
      </c>
      <c r="E56" s="68">
        <v>5.2</v>
      </c>
      <c r="F56" s="70">
        <v>5.2</v>
      </c>
      <c r="G56" s="70">
        <f t="shared" si="7"/>
        <v>0</v>
      </c>
      <c r="H56" s="68">
        <v>0</v>
      </c>
      <c r="I56" s="69">
        <v>0</v>
      </c>
      <c r="J56" s="68">
        <v>0</v>
      </c>
      <c r="K56" s="70">
        <v>0</v>
      </c>
      <c r="L56" s="70">
        <f t="shared" si="8"/>
        <v>0</v>
      </c>
      <c r="M56" s="68">
        <v>0</v>
      </c>
      <c r="N56" s="69">
        <v>0</v>
      </c>
      <c r="O56" s="68">
        <v>0</v>
      </c>
      <c r="P56" s="87">
        <f t="shared" si="6"/>
        <v>500</v>
      </c>
      <c r="Q56" s="70">
        <v>0</v>
      </c>
      <c r="R56" s="70">
        <v>0</v>
      </c>
      <c r="S56" s="73">
        <f t="shared" si="9"/>
        <v>5.2</v>
      </c>
      <c r="T56" s="70">
        <f t="shared" si="10"/>
        <v>5.2</v>
      </c>
      <c r="U56" s="70">
        <f t="shared" si="11"/>
        <v>0</v>
      </c>
      <c r="V56" s="101"/>
    </row>
    <row r="57" ht="45" customHeight="1" spans="1:22">
      <c r="A57" s="66">
        <v>54</v>
      </c>
      <c r="B57" s="67" t="s">
        <v>70</v>
      </c>
      <c r="C57" s="68">
        <v>5970</v>
      </c>
      <c r="D57" s="69">
        <v>26</v>
      </c>
      <c r="E57" s="68">
        <v>29.6</v>
      </c>
      <c r="F57" s="70">
        <v>29.6</v>
      </c>
      <c r="G57" s="70">
        <f t="shared" si="7"/>
        <v>0</v>
      </c>
      <c r="H57" s="68">
        <v>6450</v>
      </c>
      <c r="I57" s="69">
        <v>7</v>
      </c>
      <c r="J57" s="68">
        <v>32</v>
      </c>
      <c r="K57" s="70">
        <v>32</v>
      </c>
      <c r="L57" s="70">
        <f t="shared" si="8"/>
        <v>0</v>
      </c>
      <c r="M57" s="68">
        <v>13741.6</v>
      </c>
      <c r="N57" s="69">
        <v>89</v>
      </c>
      <c r="O57" s="68">
        <v>27.48</v>
      </c>
      <c r="P57" s="87">
        <f t="shared" si="6"/>
        <v>472.52</v>
      </c>
      <c r="Q57" s="70">
        <v>27.48</v>
      </c>
      <c r="R57" s="70">
        <v>0</v>
      </c>
      <c r="S57" s="73">
        <f t="shared" si="9"/>
        <v>89.08</v>
      </c>
      <c r="T57" s="70">
        <f t="shared" si="10"/>
        <v>89.08</v>
      </c>
      <c r="U57" s="70">
        <f t="shared" si="11"/>
        <v>0</v>
      </c>
      <c r="V57" s="101"/>
    </row>
    <row r="58" ht="37" customHeight="1" spans="1:22">
      <c r="A58" s="66">
        <v>55</v>
      </c>
      <c r="B58" s="67" t="s">
        <v>71</v>
      </c>
      <c r="C58" s="68">
        <v>0</v>
      </c>
      <c r="D58" s="69">
        <v>0</v>
      </c>
      <c r="E58" s="68">
        <v>0</v>
      </c>
      <c r="F58" s="70">
        <v>0</v>
      </c>
      <c r="G58" s="70">
        <f t="shared" si="7"/>
        <v>0</v>
      </c>
      <c r="H58" s="68">
        <v>0</v>
      </c>
      <c r="I58" s="69">
        <v>0</v>
      </c>
      <c r="J58" s="68">
        <v>0</v>
      </c>
      <c r="K58" s="70">
        <v>0</v>
      </c>
      <c r="L58" s="70">
        <f t="shared" si="8"/>
        <v>0</v>
      </c>
      <c r="M58" s="68">
        <v>0</v>
      </c>
      <c r="N58" s="69">
        <v>0</v>
      </c>
      <c r="O58" s="68">
        <v>0</v>
      </c>
      <c r="P58" s="87">
        <f t="shared" si="6"/>
        <v>500</v>
      </c>
      <c r="Q58" s="70">
        <v>0</v>
      </c>
      <c r="R58" s="70">
        <v>0</v>
      </c>
      <c r="S58" s="73">
        <f t="shared" si="9"/>
        <v>0</v>
      </c>
      <c r="T58" s="70">
        <f t="shared" si="10"/>
        <v>0</v>
      </c>
      <c r="U58" s="70">
        <f t="shared" si="11"/>
        <v>0</v>
      </c>
      <c r="V58" s="101"/>
    </row>
    <row r="59" ht="45" customHeight="1" spans="1:22">
      <c r="A59" s="66">
        <v>56</v>
      </c>
      <c r="B59" s="67" t="s">
        <v>72</v>
      </c>
      <c r="C59" s="68">
        <v>500</v>
      </c>
      <c r="D59" s="69">
        <v>1</v>
      </c>
      <c r="E59" s="68">
        <v>2.5</v>
      </c>
      <c r="F59" s="70">
        <v>2.5</v>
      </c>
      <c r="G59" s="70">
        <f t="shared" si="7"/>
        <v>0</v>
      </c>
      <c r="H59" s="68">
        <v>0</v>
      </c>
      <c r="I59" s="69">
        <v>0</v>
      </c>
      <c r="J59" s="68">
        <v>0</v>
      </c>
      <c r="K59" s="70">
        <v>0</v>
      </c>
      <c r="L59" s="70">
        <f t="shared" si="8"/>
        <v>0</v>
      </c>
      <c r="M59" s="68">
        <v>0</v>
      </c>
      <c r="N59" s="69">
        <v>0</v>
      </c>
      <c r="O59" s="68">
        <v>0</v>
      </c>
      <c r="P59" s="87">
        <f t="shared" si="6"/>
        <v>500</v>
      </c>
      <c r="Q59" s="70">
        <v>0</v>
      </c>
      <c r="R59" s="70">
        <v>0</v>
      </c>
      <c r="S59" s="73">
        <f t="shared" si="9"/>
        <v>2.5</v>
      </c>
      <c r="T59" s="70">
        <f t="shared" si="10"/>
        <v>2.5</v>
      </c>
      <c r="U59" s="70">
        <f t="shared" si="11"/>
        <v>0</v>
      </c>
      <c r="V59" s="101"/>
    </row>
    <row r="60" ht="45" customHeight="1" spans="1:22">
      <c r="A60" s="66">
        <v>57</v>
      </c>
      <c r="B60" s="67" t="s">
        <v>73</v>
      </c>
      <c r="C60" s="68">
        <v>5095</v>
      </c>
      <c r="D60" s="69">
        <v>30</v>
      </c>
      <c r="E60" s="68">
        <v>25.48</v>
      </c>
      <c r="F60" s="70">
        <v>25.48</v>
      </c>
      <c r="G60" s="70">
        <f t="shared" si="7"/>
        <v>0</v>
      </c>
      <c r="H60" s="68">
        <v>0</v>
      </c>
      <c r="I60" s="69">
        <v>0</v>
      </c>
      <c r="J60" s="68">
        <v>0</v>
      </c>
      <c r="K60" s="70">
        <v>0</v>
      </c>
      <c r="L60" s="70">
        <f t="shared" si="8"/>
        <v>0</v>
      </c>
      <c r="M60" s="68">
        <v>0</v>
      </c>
      <c r="N60" s="69">
        <v>0</v>
      </c>
      <c r="O60" s="68">
        <v>0</v>
      </c>
      <c r="P60" s="87">
        <f t="shared" si="6"/>
        <v>500</v>
      </c>
      <c r="Q60" s="70">
        <v>0</v>
      </c>
      <c r="R60" s="70">
        <v>0</v>
      </c>
      <c r="S60" s="73">
        <f t="shared" si="9"/>
        <v>25.48</v>
      </c>
      <c r="T60" s="70">
        <f t="shared" si="10"/>
        <v>25.48</v>
      </c>
      <c r="U60" s="70">
        <f t="shared" si="11"/>
        <v>0</v>
      </c>
      <c r="V60" s="101"/>
    </row>
    <row r="61" ht="45" customHeight="1" spans="1:22">
      <c r="A61" s="71" t="s">
        <v>74</v>
      </c>
      <c r="B61" s="72"/>
      <c r="C61" s="73">
        <f>SUM(C4:C60)</f>
        <v>435799.697369</v>
      </c>
      <c r="D61" s="74">
        <f t="shared" ref="D61:U61" si="12">SUM(D4:D60)</f>
        <v>2130</v>
      </c>
      <c r="E61" s="73">
        <f t="shared" si="12"/>
        <v>2147.22</v>
      </c>
      <c r="F61" s="70">
        <f t="shared" si="12"/>
        <v>2070.17</v>
      </c>
      <c r="G61" s="70">
        <f t="shared" si="7"/>
        <v>-77.0500000000002</v>
      </c>
      <c r="H61" s="73">
        <f t="shared" si="12"/>
        <v>213526</v>
      </c>
      <c r="I61" s="74">
        <f t="shared" si="12"/>
        <v>230</v>
      </c>
      <c r="J61" s="73">
        <f t="shared" si="12"/>
        <v>1021.89</v>
      </c>
      <c r="K61" s="70">
        <f t="shared" si="12"/>
        <v>968.87</v>
      </c>
      <c r="L61" s="70">
        <f t="shared" si="8"/>
        <v>-53.0199999999999</v>
      </c>
      <c r="M61" s="73">
        <f t="shared" si="12"/>
        <v>676726.19</v>
      </c>
      <c r="N61" s="74">
        <f t="shared" si="12"/>
        <v>7048</v>
      </c>
      <c r="O61" s="73">
        <f t="shared" si="12"/>
        <v>1328.99</v>
      </c>
      <c r="P61" s="73"/>
      <c r="Q61" s="70">
        <f t="shared" si="12"/>
        <v>1328.67</v>
      </c>
      <c r="R61" s="70">
        <f t="shared" si="12"/>
        <v>-0.319999999999808</v>
      </c>
      <c r="S61" s="73">
        <f t="shared" si="12"/>
        <v>4498.1</v>
      </c>
      <c r="T61" s="70">
        <f t="shared" si="10"/>
        <v>4367.71</v>
      </c>
      <c r="U61" s="70">
        <f t="shared" si="11"/>
        <v>-130.39</v>
      </c>
      <c r="V61" s="101"/>
    </row>
    <row r="62" ht="20" hidden="1" customHeight="1" spans="3:21">
      <c r="C62" s="75"/>
      <c r="D62" s="76"/>
      <c r="E62" s="75"/>
      <c r="F62" s="77"/>
      <c r="G62" s="77"/>
      <c r="H62" s="75"/>
      <c r="I62" s="76"/>
      <c r="J62" s="75"/>
      <c r="K62" s="77"/>
      <c r="L62" s="77"/>
      <c r="M62" s="88"/>
      <c r="N62" s="89"/>
      <c r="O62" s="88"/>
      <c r="P62" s="88"/>
      <c r="Q62" s="102"/>
      <c r="R62" s="102"/>
      <c r="S62" s="103"/>
      <c r="T62" s="104"/>
      <c r="U62" s="104"/>
    </row>
    <row r="63" ht="20" hidden="1" customHeight="1" spans="3:21">
      <c r="C63" s="75"/>
      <c r="D63" s="76"/>
      <c r="E63" s="75"/>
      <c r="F63" s="77"/>
      <c r="G63" s="77"/>
      <c r="H63" s="75"/>
      <c r="I63" s="76"/>
      <c r="J63" s="75"/>
      <c r="K63" s="77"/>
      <c r="L63" s="77"/>
      <c r="M63" s="88"/>
      <c r="N63" s="89"/>
      <c r="O63" s="88"/>
      <c r="P63" s="88"/>
      <c r="Q63" s="102"/>
      <c r="R63" s="102"/>
      <c r="S63" s="103"/>
      <c r="T63" s="104"/>
      <c r="U63" s="104"/>
    </row>
    <row r="64" ht="50" customHeight="1" spans="1:21">
      <c r="A64" s="78" t="s">
        <v>75</v>
      </c>
      <c r="B64" s="72">
        <f>SUM(D61,I61,N61)</f>
        <v>9408</v>
      </c>
      <c r="C64" s="71" t="s">
        <v>76</v>
      </c>
      <c r="D64" s="79"/>
      <c r="E64" s="71">
        <f>SUM(D61,I61)</f>
        <v>2360</v>
      </c>
      <c r="F64" s="72"/>
      <c r="G64" s="71" t="s">
        <v>77</v>
      </c>
      <c r="H64" s="72"/>
      <c r="I64" s="90">
        <f>SUM(F61,K61)</f>
        <v>3039.04</v>
      </c>
      <c r="J64" s="91"/>
      <c r="K64" s="71" t="s">
        <v>78</v>
      </c>
      <c r="L64" s="72"/>
      <c r="M64" s="71">
        <f>SUM(C61,H61)</f>
        <v>649325.697369</v>
      </c>
      <c r="N64" s="79"/>
      <c r="O64" s="71"/>
      <c r="P64" s="72"/>
      <c r="Q64" s="102"/>
      <c r="R64" s="102"/>
      <c r="S64" s="103"/>
      <c r="T64" s="104"/>
      <c r="U64" s="104"/>
    </row>
    <row r="65" ht="20" customHeight="1" spans="3:21">
      <c r="C65" s="75"/>
      <c r="D65" s="76"/>
      <c r="E65" s="75"/>
      <c r="F65" s="77"/>
      <c r="G65" s="77"/>
      <c r="H65" s="75"/>
      <c r="I65" s="76"/>
      <c r="J65" s="75"/>
      <c r="K65" s="77"/>
      <c r="L65" s="77"/>
      <c r="M65" s="88"/>
      <c r="N65" s="89"/>
      <c r="O65" s="88"/>
      <c r="P65" s="88"/>
      <c r="Q65" s="102"/>
      <c r="R65" s="102"/>
      <c r="S65" s="103"/>
      <c r="T65" s="104"/>
      <c r="U65" s="104"/>
    </row>
    <row r="66" ht="20" customHeight="1" spans="3:21">
      <c r="C66" s="75"/>
      <c r="D66" s="76"/>
      <c r="E66" s="75"/>
      <c r="F66" s="77"/>
      <c r="G66" s="77"/>
      <c r="H66" s="75"/>
      <c r="I66" s="76"/>
      <c r="J66" s="75"/>
      <c r="K66" s="77"/>
      <c r="L66" s="77"/>
      <c r="M66" s="88"/>
      <c r="N66" s="89"/>
      <c r="O66" s="88"/>
      <c r="P66" s="88"/>
      <c r="Q66" s="102"/>
      <c r="R66" s="102"/>
      <c r="S66" s="103"/>
      <c r="T66" s="104"/>
      <c r="U66" s="104"/>
    </row>
  </sheetData>
  <autoFilter ref="A1:V61">
    <extLst/>
  </autoFilter>
  <mergeCells count="17">
    <mergeCell ref="A1:V1"/>
    <mergeCell ref="C2:L2"/>
    <mergeCell ref="M2:R2"/>
    <mergeCell ref="A61:B61"/>
    <mergeCell ref="C64:D64"/>
    <mergeCell ref="E64:F64"/>
    <mergeCell ref="G64:H64"/>
    <mergeCell ref="I64:J64"/>
    <mergeCell ref="K64:L64"/>
    <mergeCell ref="M64:N64"/>
    <mergeCell ref="O64:P64"/>
    <mergeCell ref="A2:A3"/>
    <mergeCell ref="B2:B3"/>
    <mergeCell ref="S2:S3"/>
    <mergeCell ref="T2:T3"/>
    <mergeCell ref="U2:U3"/>
    <mergeCell ref="V2:V3"/>
  </mergeCells>
  <pageMargins left="0.748031496062992" right="0.748031496062992" top="0.590277777777778" bottom="0.629861111111111" header="0.511811023622047" footer="0.511811023622047"/>
  <pageSetup paperSize="8" scale="3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4"/>
  <sheetViews>
    <sheetView tabSelected="1" view="pageBreakPreview" zoomScale="80" zoomScaleNormal="100" workbookViewId="0">
      <pane ySplit="4" topLeftCell="A53" activePane="bottomLeft" state="frozen"/>
      <selection/>
      <selection pane="bottomLeft" activeCell="AA62" sqref="AA62"/>
    </sheetView>
  </sheetViews>
  <sheetFormatPr defaultColWidth="9" defaultRowHeight="12.4"/>
  <cols>
    <col min="1" max="1" width="5.62162162162162" style="1" customWidth="1"/>
    <col min="2" max="2" width="33" style="1" customWidth="1"/>
    <col min="3" max="3" width="12.6216216216216" style="1" customWidth="1"/>
    <col min="4" max="4" width="7.37837837837838" style="1" hidden="1" customWidth="1"/>
    <col min="5" max="5" width="10.3783783783784" style="1" hidden="1" customWidth="1"/>
    <col min="6" max="6" width="10.3783783783784" style="1" customWidth="1"/>
    <col min="7" max="7" width="8.37837837837838" style="1" hidden="1" customWidth="1"/>
    <col min="8" max="8" width="10.3783783783784" style="1" customWidth="1"/>
    <col min="9" max="9" width="8.12612612612613" style="1" customWidth="1"/>
    <col min="10" max="10" width="13.7477477477477" style="1" customWidth="1"/>
    <col min="11" max="11" width="5.37837837837838" style="1" hidden="1" customWidth="1"/>
    <col min="12" max="12" width="10" style="1" hidden="1" customWidth="1"/>
    <col min="13" max="13" width="10" style="1" customWidth="1"/>
    <col min="14" max="14" width="8.37837837837838" style="1" hidden="1" customWidth="1"/>
    <col min="15" max="15" width="10" style="1" customWidth="1"/>
    <col min="16" max="16" width="8.12612612612613" style="1" customWidth="1"/>
    <col min="17" max="17" width="12.6216216216216" style="1" customWidth="1"/>
    <col min="18" max="18" width="7.37837837837838" style="1" hidden="1" customWidth="1"/>
    <col min="19" max="19" width="10" style="1" hidden="1" customWidth="1"/>
    <col min="20" max="20" width="12.1261261261261" style="1" customWidth="1"/>
    <col min="21" max="21" width="10" style="1" customWidth="1"/>
    <col min="22" max="22" width="8.37837837837838" style="1" hidden="1" customWidth="1"/>
    <col min="23" max="23" width="10" style="1" customWidth="1"/>
    <col min="24" max="24" width="8.12612612612613" style="1" customWidth="1"/>
    <col min="25" max="25" width="10.3783783783784" style="1" hidden="1" customWidth="1"/>
    <col min="26" max="27" width="9.37837837837838" style="1" customWidth="1"/>
    <col min="28" max="28" width="8.12612612612613" style="1" customWidth="1"/>
    <col min="29" max="29" width="9.37837837837838" style="1" hidden="1" customWidth="1"/>
    <col min="30" max="30" width="5.12612612612613" style="2" customWidth="1"/>
    <col min="31" max="16384" width="9" style="1"/>
  </cols>
  <sheetData>
    <row r="1" ht="40" customHeight="1" spans="1:16384">
      <c r="A1" s="3" t="s">
        <v>79</v>
      </c>
      <c r="B1" s="4"/>
      <c r="C1" s="5"/>
      <c r="D1" s="6"/>
      <c r="E1" s="5"/>
      <c r="F1" s="7"/>
      <c r="G1" s="7"/>
      <c r="H1" s="5"/>
      <c r="I1" s="6"/>
      <c r="J1" s="5"/>
      <c r="K1" s="7"/>
      <c r="L1" s="7"/>
      <c r="M1" s="22"/>
      <c r="N1" s="23"/>
      <c r="O1" s="22"/>
      <c r="P1" s="24"/>
      <c r="Q1" s="26"/>
      <c r="R1" s="26"/>
      <c r="S1" s="27"/>
      <c r="T1" s="28"/>
      <c r="U1" s="28"/>
      <c r="V1" s="29"/>
      <c r="W1" s="29"/>
      <c r="X1" s="29"/>
      <c r="Y1" s="33"/>
      <c r="Z1" s="33"/>
      <c r="AA1" s="33"/>
      <c r="AB1" s="33"/>
      <c r="AC1" s="33"/>
      <c r="AD1" s="33"/>
      <c r="AE1" s="33"/>
      <c r="AF1" s="33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  <c r="XFA1" s="29"/>
      <c r="XFB1" s="29"/>
      <c r="XFC1" s="29"/>
      <c r="XFD1" s="29"/>
    </row>
    <row r="2" ht="38" customHeight="1" spans="1:30">
      <c r="A2" s="8" t="s">
        <v>80</v>
      </c>
      <c r="B2" s="9"/>
      <c r="C2" s="10"/>
      <c r="D2" s="11"/>
      <c r="E2" s="10"/>
      <c r="F2" s="10"/>
      <c r="G2" s="10"/>
      <c r="H2" s="10"/>
      <c r="I2" s="10"/>
      <c r="J2" s="10"/>
      <c r="K2" s="11"/>
      <c r="L2" s="10"/>
      <c r="M2" s="10"/>
      <c r="N2" s="10"/>
      <c r="O2" s="10"/>
      <c r="P2" s="10"/>
      <c r="Q2" s="10"/>
      <c r="R2" s="1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34"/>
    </row>
    <row r="3" ht="26" customHeight="1" spans="1:30">
      <c r="A3" s="12" t="s">
        <v>1</v>
      </c>
      <c r="B3" s="12" t="s">
        <v>2</v>
      </c>
      <c r="C3" s="13" t="s">
        <v>3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 t="s">
        <v>4</v>
      </c>
      <c r="R3" s="13"/>
      <c r="S3" s="13"/>
      <c r="T3" s="13"/>
      <c r="U3" s="13"/>
      <c r="V3" s="13"/>
      <c r="W3" s="13"/>
      <c r="X3" s="13"/>
      <c r="Y3" s="35" t="s">
        <v>5</v>
      </c>
      <c r="Z3" s="35" t="s">
        <v>81</v>
      </c>
      <c r="AA3" s="36" t="s">
        <v>82</v>
      </c>
      <c r="AB3" s="35" t="s">
        <v>13</v>
      </c>
      <c r="AC3" s="35" t="s">
        <v>7</v>
      </c>
      <c r="AD3" s="37" t="s">
        <v>8</v>
      </c>
    </row>
    <row r="4" ht="49.7" spans="1:30">
      <c r="A4" s="12"/>
      <c r="B4" s="12"/>
      <c r="C4" s="13" t="s">
        <v>9</v>
      </c>
      <c r="D4" s="14" t="s">
        <v>10</v>
      </c>
      <c r="E4" s="13" t="s">
        <v>11</v>
      </c>
      <c r="F4" s="13" t="s">
        <v>81</v>
      </c>
      <c r="G4" s="13" t="s">
        <v>13</v>
      </c>
      <c r="H4" s="15" t="s">
        <v>82</v>
      </c>
      <c r="I4" s="13" t="s">
        <v>13</v>
      </c>
      <c r="J4" s="13" t="s">
        <v>14</v>
      </c>
      <c r="K4" s="14" t="s">
        <v>10</v>
      </c>
      <c r="L4" s="13" t="s">
        <v>11</v>
      </c>
      <c r="M4" s="13" t="s">
        <v>81</v>
      </c>
      <c r="N4" s="13" t="s">
        <v>13</v>
      </c>
      <c r="O4" s="15" t="s">
        <v>82</v>
      </c>
      <c r="P4" s="13" t="s">
        <v>13</v>
      </c>
      <c r="Q4" s="30" t="s">
        <v>15</v>
      </c>
      <c r="R4" s="31" t="s">
        <v>10</v>
      </c>
      <c r="S4" s="30" t="s">
        <v>11</v>
      </c>
      <c r="T4" s="30" t="s">
        <v>16</v>
      </c>
      <c r="U4" s="13" t="s">
        <v>81</v>
      </c>
      <c r="V4" s="30" t="s">
        <v>13</v>
      </c>
      <c r="W4" s="15" t="s">
        <v>82</v>
      </c>
      <c r="X4" s="13" t="s">
        <v>13</v>
      </c>
      <c r="Y4" s="30"/>
      <c r="Z4" s="30"/>
      <c r="AA4" s="38"/>
      <c r="AB4" s="30"/>
      <c r="AC4" s="30"/>
      <c r="AD4" s="39"/>
    </row>
    <row r="5" ht="18" customHeight="1" spans="1:30">
      <c r="A5" s="16">
        <v>1</v>
      </c>
      <c r="B5" s="17" t="s">
        <v>17</v>
      </c>
      <c r="C5" s="18">
        <v>32709.5597</v>
      </c>
      <c r="D5" s="19">
        <v>102</v>
      </c>
      <c r="E5" s="18">
        <v>162.16</v>
      </c>
      <c r="F5" s="18">
        <v>154.27</v>
      </c>
      <c r="G5" s="18">
        <v>7.88999999999999</v>
      </c>
      <c r="H5" s="18">
        <f t="shared" ref="H5:H17" si="0">F5-I5</f>
        <v>154.27</v>
      </c>
      <c r="I5" s="18">
        <v>0</v>
      </c>
      <c r="J5" s="18">
        <v>5700</v>
      </c>
      <c r="K5" s="19">
        <v>6</v>
      </c>
      <c r="L5" s="18">
        <v>25.95</v>
      </c>
      <c r="M5" s="18">
        <v>23.48</v>
      </c>
      <c r="N5" s="18">
        <v>2.47</v>
      </c>
      <c r="O5" s="18">
        <f t="shared" ref="O5:O50" si="1">M5-P5</f>
        <v>23.48</v>
      </c>
      <c r="P5" s="18"/>
      <c r="Q5" s="18">
        <v>62523.5734</v>
      </c>
      <c r="R5" s="19">
        <v>1496</v>
      </c>
      <c r="S5" s="18">
        <v>125.07</v>
      </c>
      <c r="T5" s="32">
        <v>9.06</v>
      </c>
      <c r="U5" s="18">
        <v>125.07</v>
      </c>
      <c r="V5" s="18">
        <v>0</v>
      </c>
      <c r="W5" s="18">
        <f t="shared" ref="W5:W61" si="2">U5-X5</f>
        <v>125.07</v>
      </c>
      <c r="X5" s="18"/>
      <c r="Y5" s="18">
        <v>313.18</v>
      </c>
      <c r="Z5" s="13">
        <v>302.82</v>
      </c>
      <c r="AA5" s="13">
        <f>H5+O5+W5</f>
        <v>302.82</v>
      </c>
      <c r="AB5" s="13">
        <f>I5+P5+X5</f>
        <v>0</v>
      </c>
      <c r="AC5" s="13">
        <v>10.36</v>
      </c>
      <c r="AD5" s="40"/>
    </row>
    <row r="6" ht="18" customHeight="1" spans="1:30">
      <c r="A6" s="16">
        <v>2</v>
      </c>
      <c r="B6" s="17" t="s">
        <v>18</v>
      </c>
      <c r="C6" s="18">
        <v>2510</v>
      </c>
      <c r="D6" s="19">
        <v>8</v>
      </c>
      <c r="E6" s="18">
        <v>10.53</v>
      </c>
      <c r="F6" s="18">
        <v>5.91</v>
      </c>
      <c r="G6" s="18">
        <v>4.62</v>
      </c>
      <c r="H6" s="18">
        <f t="shared" si="0"/>
        <v>5.91</v>
      </c>
      <c r="I6" s="18">
        <v>0</v>
      </c>
      <c r="J6" s="18">
        <v>4740</v>
      </c>
      <c r="K6" s="19">
        <v>5</v>
      </c>
      <c r="L6" s="18">
        <v>23.7</v>
      </c>
      <c r="M6" s="18">
        <v>0</v>
      </c>
      <c r="N6" s="18">
        <v>23.7</v>
      </c>
      <c r="O6" s="18">
        <f t="shared" si="1"/>
        <v>0</v>
      </c>
      <c r="P6" s="18"/>
      <c r="Q6" s="18">
        <v>0</v>
      </c>
      <c r="R6" s="19">
        <v>0</v>
      </c>
      <c r="S6" s="18">
        <v>0</v>
      </c>
      <c r="T6" s="32">
        <v>500</v>
      </c>
      <c r="U6" s="18">
        <v>0</v>
      </c>
      <c r="V6" s="18">
        <v>0</v>
      </c>
      <c r="W6" s="18">
        <f t="shared" si="2"/>
        <v>0</v>
      </c>
      <c r="X6" s="18"/>
      <c r="Y6" s="18">
        <v>34.23</v>
      </c>
      <c r="Z6" s="13">
        <v>5.91</v>
      </c>
      <c r="AA6" s="13">
        <f t="shared" ref="AA6:AA37" si="3">H6+O6+W6</f>
        <v>5.91</v>
      </c>
      <c r="AB6" s="13">
        <f t="shared" ref="AB6:AB37" si="4">I6+P6+X6</f>
        <v>0</v>
      </c>
      <c r="AC6" s="13">
        <v>28.32</v>
      </c>
      <c r="AD6" s="40"/>
    </row>
    <row r="7" ht="18" customHeight="1" spans="1:30">
      <c r="A7" s="16">
        <v>3</v>
      </c>
      <c r="B7" s="17" t="s">
        <v>19</v>
      </c>
      <c r="C7" s="18">
        <v>41333.9178</v>
      </c>
      <c r="D7" s="19">
        <v>248</v>
      </c>
      <c r="E7" s="18">
        <v>204.48</v>
      </c>
      <c r="F7" s="18">
        <v>132.44</v>
      </c>
      <c r="G7" s="18">
        <v>72.04</v>
      </c>
      <c r="H7" s="18">
        <f t="shared" si="0"/>
        <v>132.44</v>
      </c>
      <c r="I7" s="18">
        <v>0</v>
      </c>
      <c r="J7" s="18">
        <v>11465</v>
      </c>
      <c r="K7" s="19">
        <v>12</v>
      </c>
      <c r="L7" s="18">
        <v>54.62</v>
      </c>
      <c r="M7" s="18">
        <v>37.15</v>
      </c>
      <c r="N7" s="18">
        <v>17.47</v>
      </c>
      <c r="O7" s="18">
        <f t="shared" si="1"/>
        <v>37.15</v>
      </c>
      <c r="P7" s="18"/>
      <c r="Q7" s="18">
        <v>31157.5</v>
      </c>
      <c r="R7" s="19">
        <v>156</v>
      </c>
      <c r="S7" s="18">
        <v>62.35</v>
      </c>
      <c r="T7" s="32">
        <v>395.02</v>
      </c>
      <c r="U7" s="18">
        <v>62.35</v>
      </c>
      <c r="V7" s="18">
        <v>0</v>
      </c>
      <c r="W7" s="18">
        <f t="shared" si="2"/>
        <v>62.35</v>
      </c>
      <c r="X7" s="18"/>
      <c r="Y7" s="18">
        <v>321.45</v>
      </c>
      <c r="Z7" s="13">
        <v>231.94</v>
      </c>
      <c r="AA7" s="13">
        <f t="shared" si="3"/>
        <v>231.94</v>
      </c>
      <c r="AB7" s="13">
        <f t="shared" si="4"/>
        <v>0</v>
      </c>
      <c r="AC7" s="13">
        <v>89.51</v>
      </c>
      <c r="AD7" s="12"/>
    </row>
    <row r="8" ht="18" customHeight="1" spans="1:30">
      <c r="A8" s="16">
        <v>4</v>
      </c>
      <c r="B8" s="17" t="s">
        <v>20</v>
      </c>
      <c r="C8" s="18">
        <v>0</v>
      </c>
      <c r="D8" s="19">
        <v>0</v>
      </c>
      <c r="E8" s="18">
        <v>0</v>
      </c>
      <c r="F8" s="18">
        <v>0</v>
      </c>
      <c r="G8" s="18">
        <v>0</v>
      </c>
      <c r="H8" s="18">
        <f t="shared" si="0"/>
        <v>0</v>
      </c>
      <c r="I8" s="18">
        <v>0</v>
      </c>
      <c r="J8" s="18">
        <v>700</v>
      </c>
      <c r="K8" s="19">
        <v>1</v>
      </c>
      <c r="L8" s="18">
        <v>3.5</v>
      </c>
      <c r="M8" s="18">
        <v>3.5</v>
      </c>
      <c r="N8" s="18">
        <v>0</v>
      </c>
      <c r="O8" s="18">
        <f t="shared" si="1"/>
        <v>3.5</v>
      </c>
      <c r="P8" s="18">
        <v>0</v>
      </c>
      <c r="Q8" s="18">
        <v>0</v>
      </c>
      <c r="R8" s="19">
        <v>0</v>
      </c>
      <c r="S8" s="18">
        <v>0</v>
      </c>
      <c r="T8" s="32">
        <v>500</v>
      </c>
      <c r="U8" s="18">
        <v>0</v>
      </c>
      <c r="V8" s="18">
        <v>0</v>
      </c>
      <c r="W8" s="18">
        <f t="shared" si="2"/>
        <v>0</v>
      </c>
      <c r="X8" s="18"/>
      <c r="Y8" s="18">
        <v>3.5</v>
      </c>
      <c r="Z8" s="13">
        <v>3.5</v>
      </c>
      <c r="AA8" s="13">
        <f t="shared" si="3"/>
        <v>3.5</v>
      </c>
      <c r="AB8" s="13">
        <f t="shared" si="4"/>
        <v>0</v>
      </c>
      <c r="AC8" s="13">
        <v>0</v>
      </c>
      <c r="AD8" s="40"/>
    </row>
    <row r="9" ht="18" customHeight="1" spans="1:30">
      <c r="A9" s="16">
        <v>5</v>
      </c>
      <c r="B9" s="17" t="s">
        <v>21</v>
      </c>
      <c r="C9" s="18">
        <v>18635</v>
      </c>
      <c r="D9" s="19">
        <v>61</v>
      </c>
      <c r="E9" s="18">
        <v>92.09</v>
      </c>
      <c r="F9" s="18">
        <v>84.6</v>
      </c>
      <c r="G9" s="18">
        <v>7.49000000000001</v>
      </c>
      <c r="H9" s="18">
        <f t="shared" si="0"/>
        <v>84.6</v>
      </c>
      <c r="I9" s="18">
        <v>0</v>
      </c>
      <c r="J9" s="18">
        <v>7600</v>
      </c>
      <c r="K9" s="19">
        <v>9</v>
      </c>
      <c r="L9" s="18">
        <v>37.09</v>
      </c>
      <c r="M9" s="18">
        <v>33.6</v>
      </c>
      <c r="N9" s="18">
        <v>3.49</v>
      </c>
      <c r="O9" s="18">
        <f t="shared" si="1"/>
        <v>33.6</v>
      </c>
      <c r="P9" s="18"/>
      <c r="Q9" s="18">
        <v>23495.4</v>
      </c>
      <c r="R9" s="19">
        <v>158</v>
      </c>
      <c r="S9" s="18">
        <v>45.59</v>
      </c>
      <c r="T9" s="32">
        <v>364.98</v>
      </c>
      <c r="U9" s="18">
        <v>45.2</v>
      </c>
      <c r="V9" s="18">
        <v>0</v>
      </c>
      <c r="W9" s="18">
        <f t="shared" si="2"/>
        <v>45.2</v>
      </c>
      <c r="X9" s="18">
        <v>0</v>
      </c>
      <c r="Y9" s="18">
        <v>174.77</v>
      </c>
      <c r="Z9" s="13">
        <v>163.4</v>
      </c>
      <c r="AA9" s="13">
        <f t="shared" si="3"/>
        <v>163.4</v>
      </c>
      <c r="AB9" s="13">
        <f t="shared" si="4"/>
        <v>0</v>
      </c>
      <c r="AC9" s="13">
        <v>10.98</v>
      </c>
      <c r="AD9" s="40"/>
    </row>
    <row r="10" ht="18" customHeight="1" spans="1:30">
      <c r="A10" s="16">
        <v>6</v>
      </c>
      <c r="B10" s="17" t="s">
        <v>83</v>
      </c>
      <c r="C10" s="18">
        <v>7412</v>
      </c>
      <c r="D10" s="19">
        <v>35</v>
      </c>
      <c r="E10" s="18">
        <v>35.58</v>
      </c>
      <c r="F10" s="18">
        <v>21.25</v>
      </c>
      <c r="G10" s="18">
        <v>12.09</v>
      </c>
      <c r="H10" s="18">
        <f t="shared" si="0"/>
        <v>21.25</v>
      </c>
      <c r="I10" s="18">
        <v>0</v>
      </c>
      <c r="J10" s="18">
        <v>1800</v>
      </c>
      <c r="K10" s="19">
        <v>2</v>
      </c>
      <c r="L10" s="18">
        <v>8.98</v>
      </c>
      <c r="M10" s="18">
        <v>0</v>
      </c>
      <c r="N10" s="18">
        <v>8.98</v>
      </c>
      <c r="O10" s="18">
        <f t="shared" si="1"/>
        <v>0</v>
      </c>
      <c r="P10" s="18"/>
      <c r="Q10" s="18" t="s">
        <v>84</v>
      </c>
      <c r="R10" s="19">
        <v>0</v>
      </c>
      <c r="S10" s="18">
        <v>0</v>
      </c>
      <c r="T10" s="32">
        <v>500</v>
      </c>
      <c r="U10" s="18">
        <v>0</v>
      </c>
      <c r="V10" s="18">
        <v>0</v>
      </c>
      <c r="W10" s="18">
        <f t="shared" si="2"/>
        <v>0</v>
      </c>
      <c r="X10" s="18"/>
      <c r="Y10" s="18">
        <v>44.56</v>
      </c>
      <c r="Z10" s="13">
        <v>21.25</v>
      </c>
      <c r="AA10" s="13">
        <f t="shared" si="3"/>
        <v>21.25</v>
      </c>
      <c r="AB10" s="13">
        <f t="shared" si="4"/>
        <v>0</v>
      </c>
      <c r="AC10" s="13">
        <v>21.07</v>
      </c>
      <c r="AD10" s="40"/>
    </row>
    <row r="11" ht="18" customHeight="1" spans="1:30">
      <c r="A11" s="16">
        <v>7</v>
      </c>
      <c r="B11" s="17" t="s">
        <v>23</v>
      </c>
      <c r="C11" s="18">
        <v>6679.8</v>
      </c>
      <c r="D11" s="19">
        <v>30</v>
      </c>
      <c r="E11" s="18">
        <v>33.32</v>
      </c>
      <c r="F11" s="18">
        <v>20.92</v>
      </c>
      <c r="G11" s="18">
        <v>12.4</v>
      </c>
      <c r="H11" s="18">
        <f t="shared" si="0"/>
        <v>20.92</v>
      </c>
      <c r="I11" s="18">
        <v>0</v>
      </c>
      <c r="J11" s="18">
        <v>2990</v>
      </c>
      <c r="K11" s="19">
        <v>3</v>
      </c>
      <c r="L11" s="18">
        <v>14.89</v>
      </c>
      <c r="M11" s="18">
        <v>9.92</v>
      </c>
      <c r="N11" s="18">
        <v>4.97</v>
      </c>
      <c r="O11" s="18">
        <f t="shared" si="1"/>
        <v>9.92</v>
      </c>
      <c r="P11" s="18"/>
      <c r="Q11" s="18">
        <v>4851.7</v>
      </c>
      <c r="R11" s="19">
        <v>47</v>
      </c>
      <c r="S11" s="18">
        <v>9.72</v>
      </c>
      <c r="T11" s="32">
        <v>445.15</v>
      </c>
      <c r="U11" s="18">
        <v>8.52</v>
      </c>
      <c r="V11" s="18">
        <v>1.2</v>
      </c>
      <c r="W11" s="18">
        <f t="shared" si="2"/>
        <v>8.52</v>
      </c>
      <c r="X11" s="18"/>
      <c r="Y11" s="18">
        <v>57.93</v>
      </c>
      <c r="Z11" s="13">
        <v>39.36</v>
      </c>
      <c r="AA11" s="13">
        <f t="shared" si="3"/>
        <v>39.36</v>
      </c>
      <c r="AB11" s="13">
        <f t="shared" si="4"/>
        <v>0</v>
      </c>
      <c r="AC11" s="13">
        <v>18.57</v>
      </c>
      <c r="AD11" s="40"/>
    </row>
    <row r="12" ht="18" customHeight="1" spans="1:30">
      <c r="A12" s="16">
        <v>8</v>
      </c>
      <c r="B12" s="17" t="s">
        <v>24</v>
      </c>
      <c r="C12" s="18">
        <v>32148</v>
      </c>
      <c r="D12" s="19">
        <v>113</v>
      </c>
      <c r="E12" s="18">
        <v>158.21</v>
      </c>
      <c r="F12" s="18">
        <v>82.02</v>
      </c>
      <c r="G12" s="18">
        <v>76.19</v>
      </c>
      <c r="H12" s="18">
        <f t="shared" si="0"/>
        <v>82.02</v>
      </c>
      <c r="I12" s="18">
        <v>0</v>
      </c>
      <c r="J12" s="18">
        <v>4550</v>
      </c>
      <c r="K12" s="19">
        <v>5</v>
      </c>
      <c r="L12" s="18">
        <v>22.73</v>
      </c>
      <c r="M12" s="18">
        <v>13.75</v>
      </c>
      <c r="N12" s="18">
        <v>8.98</v>
      </c>
      <c r="O12" s="18">
        <f t="shared" si="1"/>
        <v>13.75</v>
      </c>
      <c r="P12" s="18"/>
      <c r="Q12" s="18">
        <v>20854.1</v>
      </c>
      <c r="R12" s="19">
        <v>174</v>
      </c>
      <c r="S12" s="18">
        <v>38.6</v>
      </c>
      <c r="T12" s="32">
        <v>408.65</v>
      </c>
      <c r="U12" s="18">
        <v>33.8</v>
      </c>
      <c r="V12" s="18">
        <v>4.8</v>
      </c>
      <c r="W12" s="18">
        <f t="shared" si="2"/>
        <v>33.8</v>
      </c>
      <c r="X12" s="18"/>
      <c r="Y12" s="18">
        <v>219.54</v>
      </c>
      <c r="Z12" s="13">
        <v>129.57</v>
      </c>
      <c r="AA12" s="13">
        <f t="shared" si="3"/>
        <v>129.57</v>
      </c>
      <c r="AB12" s="13">
        <f t="shared" si="4"/>
        <v>0</v>
      </c>
      <c r="AC12" s="13">
        <v>89.97</v>
      </c>
      <c r="AD12" s="40"/>
    </row>
    <row r="13" ht="18" customHeight="1" spans="1:30">
      <c r="A13" s="16">
        <v>9</v>
      </c>
      <c r="B13" s="17" t="s">
        <v>25</v>
      </c>
      <c r="C13" s="18">
        <v>18755.5</v>
      </c>
      <c r="D13" s="19">
        <v>217</v>
      </c>
      <c r="E13" s="18">
        <v>91.03</v>
      </c>
      <c r="F13" s="18">
        <v>60.81</v>
      </c>
      <c r="G13" s="18">
        <v>30.22</v>
      </c>
      <c r="H13" s="18">
        <f t="shared" si="0"/>
        <v>60.81</v>
      </c>
      <c r="I13" s="18">
        <v>0</v>
      </c>
      <c r="J13" s="18">
        <v>1670</v>
      </c>
      <c r="K13" s="19">
        <v>2</v>
      </c>
      <c r="L13" s="18">
        <v>7.78</v>
      </c>
      <c r="M13" s="18">
        <v>4.35</v>
      </c>
      <c r="N13" s="18">
        <v>3.43</v>
      </c>
      <c r="O13" s="18">
        <f t="shared" si="1"/>
        <v>4.35</v>
      </c>
      <c r="P13" s="18"/>
      <c r="Q13" s="18">
        <v>32657.3692</v>
      </c>
      <c r="R13" s="19">
        <v>266</v>
      </c>
      <c r="S13" s="18">
        <v>65.31</v>
      </c>
      <c r="T13" s="32">
        <v>388.679853917808</v>
      </c>
      <c r="U13" s="18">
        <v>34.94</v>
      </c>
      <c r="V13" s="18">
        <v>30.37</v>
      </c>
      <c r="W13" s="18">
        <f t="shared" si="2"/>
        <v>34.94</v>
      </c>
      <c r="X13" s="18"/>
      <c r="Y13" s="18">
        <v>164.12</v>
      </c>
      <c r="Z13" s="13">
        <v>100.1</v>
      </c>
      <c r="AA13" s="13">
        <f t="shared" si="3"/>
        <v>100.1</v>
      </c>
      <c r="AB13" s="13">
        <f t="shared" si="4"/>
        <v>0</v>
      </c>
      <c r="AC13" s="13">
        <v>64.02</v>
      </c>
      <c r="AD13" s="40"/>
    </row>
    <row r="14" ht="18" customHeight="1" spans="1:30">
      <c r="A14" s="16">
        <v>10</v>
      </c>
      <c r="B14" s="17" t="s">
        <v>26</v>
      </c>
      <c r="C14" s="18">
        <v>23475</v>
      </c>
      <c r="D14" s="19">
        <v>71</v>
      </c>
      <c r="E14" s="18">
        <v>115.28</v>
      </c>
      <c r="F14" s="18">
        <v>109.83</v>
      </c>
      <c r="G14" s="18">
        <v>5.45</v>
      </c>
      <c r="H14" s="18">
        <f t="shared" si="0"/>
        <v>109.83</v>
      </c>
      <c r="I14" s="18">
        <v>0</v>
      </c>
      <c r="J14" s="18">
        <v>5840</v>
      </c>
      <c r="K14" s="19">
        <v>7</v>
      </c>
      <c r="L14" s="18">
        <v>27.63</v>
      </c>
      <c r="M14" s="18">
        <v>22.89</v>
      </c>
      <c r="N14" s="18">
        <v>4.74</v>
      </c>
      <c r="O14" s="18">
        <f t="shared" si="1"/>
        <v>22.89</v>
      </c>
      <c r="P14" s="18"/>
      <c r="Q14" s="18">
        <v>27937.4</v>
      </c>
      <c r="R14" s="19">
        <v>173</v>
      </c>
      <c r="S14" s="18">
        <v>51.25</v>
      </c>
      <c r="T14" s="32">
        <v>365.09</v>
      </c>
      <c r="U14" s="18">
        <v>46.09</v>
      </c>
      <c r="V14" s="18">
        <v>5.16</v>
      </c>
      <c r="W14" s="18">
        <f t="shared" si="2"/>
        <v>46.09</v>
      </c>
      <c r="X14" s="18"/>
      <c r="Y14" s="18">
        <v>194.16</v>
      </c>
      <c r="Z14" s="13">
        <v>178.81</v>
      </c>
      <c r="AA14" s="13">
        <f t="shared" si="3"/>
        <v>178.81</v>
      </c>
      <c r="AB14" s="13">
        <f t="shared" si="4"/>
        <v>0</v>
      </c>
      <c r="AC14" s="13">
        <v>15.35</v>
      </c>
      <c r="AD14" s="40"/>
    </row>
    <row r="15" ht="18" customHeight="1" spans="1:30">
      <c r="A15" s="16">
        <v>11</v>
      </c>
      <c r="B15" s="17" t="s">
        <v>27</v>
      </c>
      <c r="C15" s="18">
        <v>13655</v>
      </c>
      <c r="D15" s="19">
        <v>52</v>
      </c>
      <c r="E15" s="18">
        <v>65.3584383561644</v>
      </c>
      <c r="F15" s="18">
        <v>39.72</v>
      </c>
      <c r="G15" s="18">
        <v>25.6370547945205</v>
      </c>
      <c r="H15" s="18">
        <f t="shared" si="0"/>
        <v>39.72</v>
      </c>
      <c r="I15" s="18">
        <v>0</v>
      </c>
      <c r="J15" s="18">
        <v>7466</v>
      </c>
      <c r="K15" s="19">
        <v>8</v>
      </c>
      <c r="L15" s="18">
        <v>37.2532876712329</v>
      </c>
      <c r="M15" s="18">
        <v>7.89</v>
      </c>
      <c r="N15" s="18">
        <v>29.3615068493151</v>
      </c>
      <c r="O15" s="18">
        <f t="shared" si="1"/>
        <v>7.89</v>
      </c>
      <c r="P15" s="18"/>
      <c r="Q15" s="18">
        <v>38589.71</v>
      </c>
      <c r="R15" s="19">
        <v>294</v>
      </c>
      <c r="S15" s="18">
        <v>77.179416504</v>
      </c>
      <c r="T15" s="32">
        <v>392.371824704</v>
      </c>
      <c r="U15" s="18">
        <v>73.78</v>
      </c>
      <c r="V15" s="18">
        <v>0.808028199999995</v>
      </c>
      <c r="W15" s="18">
        <f t="shared" si="2"/>
        <v>73.78</v>
      </c>
      <c r="X15" s="18">
        <v>0</v>
      </c>
      <c r="Y15" s="18">
        <v>179.791142531397</v>
      </c>
      <c r="Z15" s="13">
        <v>121.39</v>
      </c>
      <c r="AA15" s="13">
        <f t="shared" si="3"/>
        <v>121.39</v>
      </c>
      <c r="AB15" s="13">
        <f t="shared" si="4"/>
        <v>0</v>
      </c>
      <c r="AC15" s="13">
        <v>55.8065898438356</v>
      </c>
      <c r="AD15" s="41"/>
    </row>
    <row r="16" ht="18" customHeight="1" spans="1:30">
      <c r="A16" s="16">
        <v>12</v>
      </c>
      <c r="B16" s="17" t="s">
        <v>28</v>
      </c>
      <c r="C16" s="18">
        <v>7743</v>
      </c>
      <c r="D16" s="19">
        <v>32</v>
      </c>
      <c r="E16" s="18">
        <v>37.89</v>
      </c>
      <c r="F16" s="18">
        <v>21.19</v>
      </c>
      <c r="G16" s="18">
        <v>16.7</v>
      </c>
      <c r="H16" s="18">
        <f t="shared" si="0"/>
        <v>21.19</v>
      </c>
      <c r="I16" s="18">
        <v>0</v>
      </c>
      <c r="J16" s="18">
        <v>0</v>
      </c>
      <c r="K16" s="19">
        <v>0</v>
      </c>
      <c r="L16" s="18">
        <v>0</v>
      </c>
      <c r="M16" s="18">
        <v>0</v>
      </c>
      <c r="N16" s="18">
        <v>0</v>
      </c>
      <c r="O16" s="18">
        <f t="shared" si="1"/>
        <v>0</v>
      </c>
      <c r="P16" s="18"/>
      <c r="Q16" s="18">
        <v>0</v>
      </c>
      <c r="R16" s="19">
        <v>0</v>
      </c>
      <c r="S16" s="18">
        <v>0</v>
      </c>
      <c r="T16" s="32">
        <v>500</v>
      </c>
      <c r="U16" s="18">
        <v>0</v>
      </c>
      <c r="V16" s="18">
        <v>0</v>
      </c>
      <c r="W16" s="18">
        <f t="shared" si="2"/>
        <v>0</v>
      </c>
      <c r="X16" s="18"/>
      <c r="Y16" s="18">
        <v>37.89</v>
      </c>
      <c r="Z16" s="13">
        <v>21.19</v>
      </c>
      <c r="AA16" s="13">
        <f t="shared" si="3"/>
        <v>21.19</v>
      </c>
      <c r="AB16" s="13">
        <f t="shared" si="4"/>
        <v>0</v>
      </c>
      <c r="AC16" s="13">
        <v>16.7</v>
      </c>
      <c r="AD16" s="12"/>
    </row>
    <row r="17" ht="18" customHeight="1" spans="1:30">
      <c r="A17" s="16">
        <v>13</v>
      </c>
      <c r="B17" s="17" t="s">
        <v>29</v>
      </c>
      <c r="C17" s="18">
        <v>11274</v>
      </c>
      <c r="D17" s="19">
        <v>38</v>
      </c>
      <c r="E17" s="18">
        <v>56.19</v>
      </c>
      <c r="F17" s="18">
        <v>29.63</v>
      </c>
      <c r="G17" s="18">
        <v>26.56</v>
      </c>
      <c r="H17" s="18">
        <f t="shared" si="0"/>
        <v>29.63</v>
      </c>
      <c r="I17" s="18">
        <v>0</v>
      </c>
      <c r="J17" s="18">
        <v>1000</v>
      </c>
      <c r="K17" s="19">
        <v>1</v>
      </c>
      <c r="L17" s="18">
        <v>4.99</v>
      </c>
      <c r="M17" s="18">
        <v>0</v>
      </c>
      <c r="N17" s="18">
        <v>4.99</v>
      </c>
      <c r="O17" s="18">
        <f t="shared" si="1"/>
        <v>0</v>
      </c>
      <c r="P17" s="18"/>
      <c r="Q17" s="18">
        <v>0</v>
      </c>
      <c r="R17" s="19">
        <v>0</v>
      </c>
      <c r="S17" s="18">
        <v>0</v>
      </c>
      <c r="T17" s="32">
        <v>434.89</v>
      </c>
      <c r="U17" s="18">
        <v>0</v>
      </c>
      <c r="V17" s="18">
        <v>0</v>
      </c>
      <c r="W17" s="18">
        <f t="shared" si="2"/>
        <v>0</v>
      </c>
      <c r="X17" s="18"/>
      <c r="Y17" s="18">
        <v>61.18</v>
      </c>
      <c r="Z17" s="13">
        <v>29.63</v>
      </c>
      <c r="AA17" s="13">
        <f t="shared" si="3"/>
        <v>29.63</v>
      </c>
      <c r="AB17" s="13">
        <f t="shared" si="4"/>
        <v>0</v>
      </c>
      <c r="AC17" s="13">
        <v>31.55</v>
      </c>
      <c r="AD17" s="12"/>
    </row>
    <row r="18" ht="18" customHeight="1" spans="1:30">
      <c r="A18" s="16">
        <v>14</v>
      </c>
      <c r="B18" s="17" t="s">
        <v>30</v>
      </c>
      <c r="C18" s="18" t="s">
        <v>84</v>
      </c>
      <c r="D18" s="19" t="s">
        <v>84</v>
      </c>
      <c r="E18" s="18" t="s">
        <v>84</v>
      </c>
      <c r="F18" s="18" t="s">
        <v>84</v>
      </c>
      <c r="G18" s="18" t="s">
        <v>84</v>
      </c>
      <c r="H18" s="18">
        <v>0</v>
      </c>
      <c r="I18" s="18">
        <v>0</v>
      </c>
      <c r="J18" s="18">
        <v>0</v>
      </c>
      <c r="K18" s="19" t="s">
        <v>84</v>
      </c>
      <c r="L18" s="18" t="s">
        <v>84</v>
      </c>
      <c r="M18" s="18">
        <v>0</v>
      </c>
      <c r="N18" s="18" t="s">
        <v>84</v>
      </c>
      <c r="O18" s="18">
        <f t="shared" si="1"/>
        <v>0</v>
      </c>
      <c r="P18" s="18"/>
      <c r="Q18" s="18" t="s">
        <v>84</v>
      </c>
      <c r="R18" s="19" t="s">
        <v>84</v>
      </c>
      <c r="S18" s="18">
        <v>0</v>
      </c>
      <c r="T18" s="32">
        <v>500</v>
      </c>
      <c r="U18" s="18">
        <v>0</v>
      </c>
      <c r="V18" s="18">
        <v>0</v>
      </c>
      <c r="W18" s="18">
        <f t="shared" si="2"/>
        <v>0</v>
      </c>
      <c r="X18" s="18"/>
      <c r="Y18" s="18" t="s">
        <v>84</v>
      </c>
      <c r="Z18" s="13" t="s">
        <v>84</v>
      </c>
      <c r="AA18" s="13" t="s">
        <v>84</v>
      </c>
      <c r="AB18" s="13">
        <f t="shared" si="4"/>
        <v>0</v>
      </c>
      <c r="AC18" s="13" t="s">
        <v>84</v>
      </c>
      <c r="AD18" s="12"/>
    </row>
    <row r="19" ht="18" customHeight="1" spans="1:30">
      <c r="A19" s="16">
        <v>15</v>
      </c>
      <c r="B19" s="17" t="s">
        <v>31</v>
      </c>
      <c r="C19" s="18">
        <v>2910</v>
      </c>
      <c r="D19" s="19">
        <v>13</v>
      </c>
      <c r="E19" s="18">
        <v>14.53</v>
      </c>
      <c r="F19" s="18">
        <v>11.28</v>
      </c>
      <c r="G19" s="18">
        <v>3.2513698630137</v>
      </c>
      <c r="H19" s="18">
        <f t="shared" ref="H19:H25" si="5">F19-I19</f>
        <v>11.28</v>
      </c>
      <c r="I19" s="18">
        <v>0</v>
      </c>
      <c r="J19" s="18">
        <v>4550</v>
      </c>
      <c r="K19" s="19">
        <v>5</v>
      </c>
      <c r="L19" s="18">
        <v>22.74</v>
      </c>
      <c r="M19" s="18">
        <v>13.99</v>
      </c>
      <c r="N19" s="18">
        <v>8.75</v>
      </c>
      <c r="O19" s="18">
        <f t="shared" si="1"/>
        <v>13.99</v>
      </c>
      <c r="P19" s="18"/>
      <c r="Q19" s="18">
        <v>0</v>
      </c>
      <c r="R19" s="19">
        <v>0</v>
      </c>
      <c r="S19" s="18">
        <v>0</v>
      </c>
      <c r="T19" s="32">
        <v>500</v>
      </c>
      <c r="U19" s="18">
        <v>0</v>
      </c>
      <c r="V19" s="18">
        <v>0</v>
      </c>
      <c r="W19" s="18">
        <f t="shared" si="2"/>
        <v>0</v>
      </c>
      <c r="X19" s="18"/>
      <c r="Y19" s="18">
        <v>37.27</v>
      </c>
      <c r="Z19" s="13">
        <v>25.27</v>
      </c>
      <c r="AA19" s="13">
        <f t="shared" si="3"/>
        <v>25.27</v>
      </c>
      <c r="AB19" s="13">
        <f t="shared" si="4"/>
        <v>0</v>
      </c>
      <c r="AC19" s="13">
        <v>12.0013698630137</v>
      </c>
      <c r="AD19" s="12"/>
    </row>
    <row r="20" ht="18" customHeight="1" spans="1:30">
      <c r="A20" s="16">
        <v>16</v>
      </c>
      <c r="B20" s="17" t="s">
        <v>32</v>
      </c>
      <c r="C20" s="18">
        <v>9009</v>
      </c>
      <c r="D20" s="19">
        <v>24</v>
      </c>
      <c r="E20" s="18">
        <v>44.85</v>
      </c>
      <c r="F20" s="18">
        <v>21.31</v>
      </c>
      <c r="G20" s="18">
        <v>23.54</v>
      </c>
      <c r="H20" s="18">
        <f t="shared" si="5"/>
        <v>21.31</v>
      </c>
      <c r="I20" s="18">
        <v>0</v>
      </c>
      <c r="J20" s="18">
        <v>0</v>
      </c>
      <c r="K20" s="19">
        <v>0</v>
      </c>
      <c r="L20" s="18">
        <v>0</v>
      </c>
      <c r="M20" s="18">
        <v>0</v>
      </c>
      <c r="N20" s="18">
        <v>0</v>
      </c>
      <c r="O20" s="18">
        <f t="shared" si="1"/>
        <v>0</v>
      </c>
      <c r="P20" s="18"/>
      <c r="Q20" s="18">
        <v>0</v>
      </c>
      <c r="R20" s="19">
        <v>0</v>
      </c>
      <c r="S20" s="18">
        <v>0</v>
      </c>
      <c r="T20" s="32">
        <v>496.25</v>
      </c>
      <c r="U20" s="18">
        <v>0</v>
      </c>
      <c r="V20" s="18">
        <v>0</v>
      </c>
      <c r="W20" s="18">
        <f t="shared" si="2"/>
        <v>0</v>
      </c>
      <c r="X20" s="18"/>
      <c r="Y20" s="18">
        <v>44.85</v>
      </c>
      <c r="Z20" s="13">
        <v>21.31</v>
      </c>
      <c r="AA20" s="13">
        <f t="shared" si="3"/>
        <v>21.31</v>
      </c>
      <c r="AB20" s="13">
        <f t="shared" si="4"/>
        <v>0</v>
      </c>
      <c r="AC20" s="13">
        <v>23.54</v>
      </c>
      <c r="AD20" s="12"/>
    </row>
    <row r="21" ht="18" customHeight="1" spans="1:30">
      <c r="A21" s="16">
        <v>17</v>
      </c>
      <c r="B21" s="17" t="s">
        <v>33</v>
      </c>
      <c r="C21" s="18">
        <v>4538</v>
      </c>
      <c r="D21" s="19">
        <v>16</v>
      </c>
      <c r="E21" s="18">
        <v>22.48</v>
      </c>
      <c r="F21" s="18">
        <v>7.36</v>
      </c>
      <c r="G21" s="18">
        <v>15.12</v>
      </c>
      <c r="H21" s="18">
        <f t="shared" si="5"/>
        <v>7.36</v>
      </c>
      <c r="I21" s="18">
        <v>0</v>
      </c>
      <c r="J21" s="18">
        <v>0</v>
      </c>
      <c r="K21" s="19">
        <v>0</v>
      </c>
      <c r="L21" s="18">
        <v>0</v>
      </c>
      <c r="M21" s="18">
        <v>0</v>
      </c>
      <c r="N21" s="18">
        <v>0</v>
      </c>
      <c r="O21" s="18">
        <f t="shared" si="1"/>
        <v>0</v>
      </c>
      <c r="P21" s="18"/>
      <c r="Q21" s="18">
        <v>0</v>
      </c>
      <c r="R21" s="19">
        <v>0</v>
      </c>
      <c r="S21" s="18">
        <v>0</v>
      </c>
      <c r="T21" s="32">
        <v>500</v>
      </c>
      <c r="U21" s="18">
        <v>0</v>
      </c>
      <c r="V21" s="18">
        <v>0</v>
      </c>
      <c r="W21" s="18">
        <f t="shared" si="2"/>
        <v>0</v>
      </c>
      <c r="X21" s="18"/>
      <c r="Y21" s="18">
        <v>22.48</v>
      </c>
      <c r="Z21" s="13">
        <v>7.36</v>
      </c>
      <c r="AA21" s="13">
        <f t="shared" si="3"/>
        <v>7.36</v>
      </c>
      <c r="AB21" s="13">
        <f t="shared" si="4"/>
        <v>0</v>
      </c>
      <c r="AC21" s="13">
        <v>15.12</v>
      </c>
      <c r="AD21" s="12"/>
    </row>
    <row r="22" ht="18" customHeight="1" spans="1:30">
      <c r="A22" s="16">
        <v>18</v>
      </c>
      <c r="B22" s="17" t="s">
        <v>34</v>
      </c>
      <c r="C22" s="18">
        <v>8246.4077</v>
      </c>
      <c r="D22" s="19">
        <v>26</v>
      </c>
      <c r="E22" s="18">
        <v>38.67</v>
      </c>
      <c r="F22" s="18">
        <v>22.47</v>
      </c>
      <c r="G22" s="18">
        <v>16.2</v>
      </c>
      <c r="H22" s="18">
        <f t="shared" si="5"/>
        <v>22.47</v>
      </c>
      <c r="I22" s="18">
        <v>0</v>
      </c>
      <c r="J22" s="18">
        <v>7550</v>
      </c>
      <c r="K22" s="19">
        <v>8</v>
      </c>
      <c r="L22" s="18">
        <v>37.72</v>
      </c>
      <c r="M22" s="18">
        <v>17.23</v>
      </c>
      <c r="N22" s="18">
        <v>15.49</v>
      </c>
      <c r="O22" s="18">
        <f t="shared" si="1"/>
        <v>17.23</v>
      </c>
      <c r="P22" s="18">
        <v>0</v>
      </c>
      <c r="Q22" s="18" t="s">
        <v>84</v>
      </c>
      <c r="R22" s="19">
        <v>0</v>
      </c>
      <c r="S22" s="18">
        <v>0</v>
      </c>
      <c r="T22" s="32">
        <v>500</v>
      </c>
      <c r="U22" s="18">
        <v>0</v>
      </c>
      <c r="V22" s="18">
        <v>0</v>
      </c>
      <c r="W22" s="18">
        <f t="shared" si="2"/>
        <v>0</v>
      </c>
      <c r="X22" s="18"/>
      <c r="Y22" s="18">
        <v>76.39</v>
      </c>
      <c r="Z22" s="13">
        <v>39.7</v>
      </c>
      <c r="AA22" s="13">
        <f t="shared" si="3"/>
        <v>39.7</v>
      </c>
      <c r="AB22" s="13">
        <f t="shared" si="4"/>
        <v>0</v>
      </c>
      <c r="AC22" s="13">
        <v>31.69</v>
      </c>
      <c r="AD22" s="40"/>
    </row>
    <row r="23" ht="18" customHeight="1" spans="1:30">
      <c r="A23" s="16">
        <v>19</v>
      </c>
      <c r="B23" s="17" t="s">
        <v>35</v>
      </c>
      <c r="C23" s="18">
        <v>1042</v>
      </c>
      <c r="D23" s="19">
        <v>8</v>
      </c>
      <c r="E23" s="18">
        <v>3.34</v>
      </c>
      <c r="F23" s="18">
        <v>2.08</v>
      </c>
      <c r="G23" s="18">
        <v>1.26</v>
      </c>
      <c r="H23" s="18">
        <f t="shared" si="5"/>
        <v>2.08</v>
      </c>
      <c r="I23" s="18">
        <v>0</v>
      </c>
      <c r="J23" s="18">
        <v>0</v>
      </c>
      <c r="K23" s="19">
        <v>0</v>
      </c>
      <c r="L23" s="18">
        <v>0</v>
      </c>
      <c r="M23" s="18">
        <v>0</v>
      </c>
      <c r="N23" s="18">
        <v>0</v>
      </c>
      <c r="O23" s="18">
        <f t="shared" si="1"/>
        <v>0</v>
      </c>
      <c r="P23" s="18"/>
      <c r="Q23" s="18">
        <v>0</v>
      </c>
      <c r="R23" s="19">
        <v>0</v>
      </c>
      <c r="S23" s="18">
        <v>0</v>
      </c>
      <c r="T23" s="32">
        <v>500</v>
      </c>
      <c r="U23" s="18">
        <v>0</v>
      </c>
      <c r="V23" s="18">
        <v>0</v>
      </c>
      <c r="W23" s="18">
        <f t="shared" si="2"/>
        <v>0</v>
      </c>
      <c r="X23" s="18"/>
      <c r="Y23" s="18">
        <v>3.34</v>
      </c>
      <c r="Z23" s="13">
        <v>2.08</v>
      </c>
      <c r="AA23" s="13">
        <f t="shared" si="3"/>
        <v>2.08</v>
      </c>
      <c r="AB23" s="13">
        <f t="shared" si="4"/>
        <v>0</v>
      </c>
      <c r="AC23" s="13">
        <v>1.26</v>
      </c>
      <c r="AD23" s="12"/>
    </row>
    <row r="24" ht="18" customHeight="1" spans="1:30">
      <c r="A24" s="16">
        <v>20</v>
      </c>
      <c r="B24" s="17" t="s">
        <v>36</v>
      </c>
      <c r="C24" s="18">
        <v>8488</v>
      </c>
      <c r="D24" s="19">
        <v>24</v>
      </c>
      <c r="E24" s="18">
        <v>40.3</v>
      </c>
      <c r="F24" s="18">
        <v>16.8</v>
      </c>
      <c r="G24" s="18">
        <v>23.5</v>
      </c>
      <c r="H24" s="18">
        <f t="shared" si="5"/>
        <v>16.8</v>
      </c>
      <c r="I24" s="18">
        <v>0</v>
      </c>
      <c r="J24" s="18">
        <v>2800</v>
      </c>
      <c r="K24" s="19">
        <v>3</v>
      </c>
      <c r="L24" s="18">
        <v>12.58</v>
      </c>
      <c r="M24" s="18">
        <v>5</v>
      </c>
      <c r="N24" s="18">
        <v>7.58</v>
      </c>
      <c r="O24" s="18">
        <f t="shared" si="1"/>
        <v>5</v>
      </c>
      <c r="P24" s="18"/>
      <c r="Q24" s="18">
        <v>0</v>
      </c>
      <c r="R24" s="19">
        <v>0</v>
      </c>
      <c r="S24" s="18">
        <v>0</v>
      </c>
      <c r="T24" s="32">
        <v>500</v>
      </c>
      <c r="U24" s="18">
        <v>0</v>
      </c>
      <c r="V24" s="18">
        <v>0</v>
      </c>
      <c r="W24" s="18">
        <f t="shared" si="2"/>
        <v>0</v>
      </c>
      <c r="X24" s="18"/>
      <c r="Y24" s="18">
        <v>52.88</v>
      </c>
      <c r="Z24" s="13">
        <v>21.8</v>
      </c>
      <c r="AA24" s="13">
        <f t="shared" si="3"/>
        <v>21.8</v>
      </c>
      <c r="AB24" s="13">
        <f t="shared" si="4"/>
        <v>0</v>
      </c>
      <c r="AC24" s="13">
        <v>31.08</v>
      </c>
      <c r="AD24" s="12"/>
    </row>
    <row r="25" ht="18" customHeight="1" spans="1:30">
      <c r="A25" s="16">
        <v>21</v>
      </c>
      <c r="B25" s="17" t="s">
        <v>85</v>
      </c>
      <c r="C25" s="18">
        <v>10360</v>
      </c>
      <c r="D25" s="19">
        <v>30</v>
      </c>
      <c r="E25" s="18">
        <v>50.46</v>
      </c>
      <c r="F25" s="18">
        <v>24.34</v>
      </c>
      <c r="G25" s="18">
        <v>26.12</v>
      </c>
      <c r="H25" s="18">
        <f t="shared" si="5"/>
        <v>24.34</v>
      </c>
      <c r="I25" s="18">
        <v>0</v>
      </c>
      <c r="J25" s="18">
        <v>0</v>
      </c>
      <c r="K25" s="19">
        <v>0</v>
      </c>
      <c r="L25" s="18">
        <v>0</v>
      </c>
      <c r="M25" s="18">
        <v>0</v>
      </c>
      <c r="N25" s="18">
        <v>0</v>
      </c>
      <c r="O25" s="18">
        <f t="shared" si="1"/>
        <v>0</v>
      </c>
      <c r="P25" s="18"/>
      <c r="Q25" s="18">
        <v>0</v>
      </c>
      <c r="R25" s="19">
        <v>0</v>
      </c>
      <c r="S25" s="18">
        <v>0</v>
      </c>
      <c r="T25" s="32">
        <v>500</v>
      </c>
      <c r="U25" s="18">
        <v>0</v>
      </c>
      <c r="V25" s="18">
        <v>0</v>
      </c>
      <c r="W25" s="18">
        <f t="shared" si="2"/>
        <v>0</v>
      </c>
      <c r="X25" s="18"/>
      <c r="Y25" s="18">
        <v>50.46</v>
      </c>
      <c r="Z25" s="13">
        <v>24.34</v>
      </c>
      <c r="AA25" s="13">
        <f t="shared" si="3"/>
        <v>24.34</v>
      </c>
      <c r="AB25" s="13">
        <f t="shared" si="4"/>
        <v>0</v>
      </c>
      <c r="AC25" s="13">
        <v>26.12</v>
      </c>
      <c r="AD25" s="12"/>
    </row>
    <row r="26" ht="18" customHeight="1" spans="1:30">
      <c r="A26" s="16">
        <v>22</v>
      </c>
      <c r="B26" s="17" t="s">
        <v>38</v>
      </c>
      <c r="C26" s="18" t="s">
        <v>84</v>
      </c>
      <c r="D26" s="19" t="s">
        <v>84</v>
      </c>
      <c r="E26" s="18" t="s">
        <v>84</v>
      </c>
      <c r="F26" s="18" t="s">
        <v>84</v>
      </c>
      <c r="G26" s="18" t="s">
        <v>84</v>
      </c>
      <c r="H26" s="18"/>
      <c r="I26" s="18">
        <v>0</v>
      </c>
      <c r="J26" s="18" t="s">
        <v>84</v>
      </c>
      <c r="K26" s="19" t="s">
        <v>84</v>
      </c>
      <c r="L26" s="18" t="s">
        <v>84</v>
      </c>
      <c r="M26" s="18" t="s">
        <v>84</v>
      </c>
      <c r="N26" s="18" t="s">
        <v>84</v>
      </c>
      <c r="O26" s="18"/>
      <c r="P26" s="18"/>
      <c r="Q26" s="18" t="s">
        <v>84</v>
      </c>
      <c r="R26" s="19" t="s">
        <v>84</v>
      </c>
      <c r="S26" s="18">
        <v>0</v>
      </c>
      <c r="T26" s="32">
        <v>500</v>
      </c>
      <c r="U26" s="18">
        <v>0</v>
      </c>
      <c r="V26" s="18">
        <v>0</v>
      </c>
      <c r="W26" s="18">
        <f t="shared" si="2"/>
        <v>0</v>
      </c>
      <c r="X26" s="18"/>
      <c r="Y26" s="18" t="s">
        <v>84</v>
      </c>
      <c r="Z26" s="13" t="s">
        <v>84</v>
      </c>
      <c r="AA26" s="13">
        <f t="shared" si="3"/>
        <v>0</v>
      </c>
      <c r="AB26" s="13">
        <f t="shared" si="4"/>
        <v>0</v>
      </c>
      <c r="AC26" s="13" t="s">
        <v>84</v>
      </c>
      <c r="AD26" s="12"/>
    </row>
    <row r="27" ht="18" customHeight="1" spans="1:30">
      <c r="A27" s="16">
        <v>23</v>
      </c>
      <c r="B27" s="17" t="s">
        <v>39</v>
      </c>
      <c r="C27" s="18" t="s">
        <v>84</v>
      </c>
      <c r="D27" s="19" t="s">
        <v>84</v>
      </c>
      <c r="E27" s="18" t="s">
        <v>84</v>
      </c>
      <c r="F27" s="18" t="s">
        <v>84</v>
      </c>
      <c r="G27" s="18" t="s">
        <v>84</v>
      </c>
      <c r="H27" s="18"/>
      <c r="I27" s="18">
        <v>0</v>
      </c>
      <c r="J27" s="18" t="s">
        <v>84</v>
      </c>
      <c r="K27" s="19" t="s">
        <v>84</v>
      </c>
      <c r="L27" s="18" t="s">
        <v>84</v>
      </c>
      <c r="M27" s="18" t="s">
        <v>84</v>
      </c>
      <c r="N27" s="18" t="s">
        <v>84</v>
      </c>
      <c r="O27" s="18"/>
      <c r="P27" s="18"/>
      <c r="Q27" s="18" t="s">
        <v>84</v>
      </c>
      <c r="R27" s="19" t="s">
        <v>84</v>
      </c>
      <c r="S27" s="18">
        <v>0</v>
      </c>
      <c r="T27" s="32">
        <v>500</v>
      </c>
      <c r="U27" s="18">
        <v>0</v>
      </c>
      <c r="V27" s="18">
        <v>0</v>
      </c>
      <c r="W27" s="18">
        <f t="shared" si="2"/>
        <v>0</v>
      </c>
      <c r="X27" s="18"/>
      <c r="Y27" s="18" t="s">
        <v>84</v>
      </c>
      <c r="Z27" s="13" t="s">
        <v>84</v>
      </c>
      <c r="AA27" s="13">
        <f t="shared" si="3"/>
        <v>0</v>
      </c>
      <c r="AB27" s="13">
        <f t="shared" si="4"/>
        <v>0</v>
      </c>
      <c r="AC27" s="13" t="s">
        <v>84</v>
      </c>
      <c r="AD27" s="12"/>
    </row>
    <row r="28" ht="18" customHeight="1" spans="1:30">
      <c r="A28" s="16">
        <v>24</v>
      </c>
      <c r="B28" s="17" t="s">
        <v>40</v>
      </c>
      <c r="C28" s="18">
        <v>2867</v>
      </c>
      <c r="D28" s="19">
        <v>121</v>
      </c>
      <c r="E28" s="18">
        <v>14.38</v>
      </c>
      <c r="F28" s="18">
        <v>12.13</v>
      </c>
      <c r="G28" s="18">
        <v>2.25</v>
      </c>
      <c r="H28" s="18">
        <f t="shared" ref="H28:H42" si="6">F28-I28</f>
        <v>12.13</v>
      </c>
      <c r="I28" s="18">
        <v>0</v>
      </c>
      <c r="J28" s="18">
        <v>0</v>
      </c>
      <c r="K28" s="19">
        <v>0</v>
      </c>
      <c r="L28" s="18">
        <v>0</v>
      </c>
      <c r="M28" s="18">
        <v>0</v>
      </c>
      <c r="N28" s="18">
        <v>0</v>
      </c>
      <c r="O28" s="18">
        <f t="shared" si="1"/>
        <v>0</v>
      </c>
      <c r="P28" s="18"/>
      <c r="Q28" s="18">
        <v>0</v>
      </c>
      <c r="R28" s="19">
        <v>0</v>
      </c>
      <c r="S28" s="18">
        <v>0</v>
      </c>
      <c r="T28" s="32">
        <v>500</v>
      </c>
      <c r="U28" s="18">
        <v>0</v>
      </c>
      <c r="V28" s="18">
        <v>0</v>
      </c>
      <c r="W28" s="18">
        <f t="shared" si="2"/>
        <v>0</v>
      </c>
      <c r="X28" s="18"/>
      <c r="Y28" s="18">
        <v>14.38</v>
      </c>
      <c r="Z28" s="13">
        <v>12.13</v>
      </c>
      <c r="AA28" s="13">
        <f t="shared" si="3"/>
        <v>12.13</v>
      </c>
      <c r="AB28" s="13">
        <f t="shared" si="4"/>
        <v>0</v>
      </c>
      <c r="AC28" s="13">
        <v>2.25</v>
      </c>
      <c r="AD28" s="12"/>
    </row>
    <row r="29" ht="18" customHeight="1" spans="1:30">
      <c r="A29" s="16">
        <v>25</v>
      </c>
      <c r="B29" s="17" t="s">
        <v>41</v>
      </c>
      <c r="C29" s="18" t="s">
        <v>84</v>
      </c>
      <c r="D29" s="19" t="s">
        <v>84</v>
      </c>
      <c r="E29" s="18" t="s">
        <v>84</v>
      </c>
      <c r="F29" s="18" t="s">
        <v>84</v>
      </c>
      <c r="G29" s="18" t="s">
        <v>84</v>
      </c>
      <c r="H29" s="18"/>
      <c r="I29" s="18">
        <v>0</v>
      </c>
      <c r="J29" s="18" t="s">
        <v>84</v>
      </c>
      <c r="K29" s="19" t="s">
        <v>84</v>
      </c>
      <c r="L29" s="18" t="s">
        <v>84</v>
      </c>
      <c r="M29" s="18" t="s">
        <v>84</v>
      </c>
      <c r="N29" s="18" t="s">
        <v>84</v>
      </c>
      <c r="O29" s="18"/>
      <c r="P29" s="18"/>
      <c r="Q29" s="18" t="s">
        <v>84</v>
      </c>
      <c r="R29" s="19" t="s">
        <v>84</v>
      </c>
      <c r="S29" s="18">
        <v>0</v>
      </c>
      <c r="T29" s="32">
        <v>500</v>
      </c>
      <c r="U29" s="18">
        <v>0</v>
      </c>
      <c r="V29" s="18">
        <v>0</v>
      </c>
      <c r="W29" s="18">
        <f t="shared" si="2"/>
        <v>0</v>
      </c>
      <c r="X29" s="18"/>
      <c r="Y29" s="18" t="s">
        <v>84</v>
      </c>
      <c r="Z29" s="13" t="s">
        <v>84</v>
      </c>
      <c r="AA29" s="13">
        <f t="shared" si="3"/>
        <v>0</v>
      </c>
      <c r="AB29" s="13">
        <f t="shared" si="4"/>
        <v>0</v>
      </c>
      <c r="AC29" s="13" t="s">
        <v>84</v>
      </c>
      <c r="AD29" s="12"/>
    </row>
    <row r="30" ht="18" customHeight="1" spans="1:30">
      <c r="A30" s="16">
        <v>26</v>
      </c>
      <c r="B30" s="17" t="s">
        <v>42</v>
      </c>
      <c r="C30" s="18" t="s">
        <v>84</v>
      </c>
      <c r="D30" s="19" t="s">
        <v>84</v>
      </c>
      <c r="E30" s="18" t="s">
        <v>84</v>
      </c>
      <c r="F30" s="18" t="s">
        <v>84</v>
      </c>
      <c r="G30" s="18" t="s">
        <v>84</v>
      </c>
      <c r="H30" s="18"/>
      <c r="I30" s="18">
        <v>0</v>
      </c>
      <c r="J30" s="18" t="s">
        <v>84</v>
      </c>
      <c r="K30" s="19" t="s">
        <v>84</v>
      </c>
      <c r="L30" s="18" t="s">
        <v>84</v>
      </c>
      <c r="M30" s="18" t="s">
        <v>84</v>
      </c>
      <c r="N30" s="18" t="s">
        <v>84</v>
      </c>
      <c r="O30" s="18"/>
      <c r="P30" s="18"/>
      <c r="Q30" s="18" t="s">
        <v>84</v>
      </c>
      <c r="R30" s="19" t="s">
        <v>84</v>
      </c>
      <c r="S30" s="18">
        <v>0</v>
      </c>
      <c r="T30" s="32">
        <v>500</v>
      </c>
      <c r="U30" s="18">
        <v>0</v>
      </c>
      <c r="V30" s="18">
        <v>0</v>
      </c>
      <c r="W30" s="18">
        <f t="shared" si="2"/>
        <v>0</v>
      </c>
      <c r="X30" s="18"/>
      <c r="Y30" s="18" t="s">
        <v>84</v>
      </c>
      <c r="Z30" s="13" t="s">
        <v>84</v>
      </c>
      <c r="AA30" s="13">
        <f t="shared" si="3"/>
        <v>0</v>
      </c>
      <c r="AB30" s="13">
        <f t="shared" si="4"/>
        <v>0</v>
      </c>
      <c r="AC30" s="13" t="s">
        <v>84</v>
      </c>
      <c r="AD30" s="12"/>
    </row>
    <row r="31" ht="18" customHeight="1" spans="1:30">
      <c r="A31" s="16">
        <v>27</v>
      </c>
      <c r="B31" s="17" t="s">
        <v>43</v>
      </c>
      <c r="C31" s="18">
        <v>10996</v>
      </c>
      <c r="D31" s="19">
        <v>42</v>
      </c>
      <c r="E31" s="18">
        <v>54.1</v>
      </c>
      <c r="F31" s="18">
        <v>26.1</v>
      </c>
      <c r="G31" s="18">
        <v>28</v>
      </c>
      <c r="H31" s="18">
        <f t="shared" si="6"/>
        <v>26.1</v>
      </c>
      <c r="I31" s="18">
        <v>0</v>
      </c>
      <c r="J31" s="18">
        <v>12480</v>
      </c>
      <c r="K31" s="19">
        <v>14</v>
      </c>
      <c r="L31" s="18">
        <v>61.31</v>
      </c>
      <c r="M31" s="18">
        <v>22.46</v>
      </c>
      <c r="N31" s="18">
        <v>38.85</v>
      </c>
      <c r="O31" s="18">
        <f t="shared" si="1"/>
        <v>22.46</v>
      </c>
      <c r="P31" s="18"/>
      <c r="Q31" s="18">
        <v>25462.97</v>
      </c>
      <c r="R31" s="19">
        <v>149</v>
      </c>
      <c r="S31" s="18">
        <v>50.63</v>
      </c>
      <c r="T31" s="32">
        <v>354.3</v>
      </c>
      <c r="U31" s="18">
        <v>49.63</v>
      </c>
      <c r="V31" s="18">
        <v>1</v>
      </c>
      <c r="W31" s="18">
        <f t="shared" si="2"/>
        <v>49.63</v>
      </c>
      <c r="X31" s="18"/>
      <c r="Y31" s="18">
        <v>166.04</v>
      </c>
      <c r="Z31" s="13">
        <v>98.19</v>
      </c>
      <c r="AA31" s="13">
        <f t="shared" si="3"/>
        <v>98.19</v>
      </c>
      <c r="AB31" s="13">
        <f t="shared" si="4"/>
        <v>0</v>
      </c>
      <c r="AC31" s="13">
        <v>67.85</v>
      </c>
      <c r="AD31" s="12"/>
    </row>
    <row r="32" ht="18" customHeight="1" spans="1:30">
      <c r="A32" s="16">
        <v>28</v>
      </c>
      <c r="B32" s="17" t="s">
        <v>44</v>
      </c>
      <c r="C32" s="18">
        <v>4333</v>
      </c>
      <c r="D32" s="19">
        <v>19</v>
      </c>
      <c r="E32" s="18">
        <v>21.59</v>
      </c>
      <c r="F32" s="18">
        <v>9.67</v>
      </c>
      <c r="G32" s="18">
        <v>11.92</v>
      </c>
      <c r="H32" s="18">
        <f t="shared" si="6"/>
        <v>9.67</v>
      </c>
      <c r="I32" s="18">
        <v>0</v>
      </c>
      <c r="J32" s="18">
        <v>0</v>
      </c>
      <c r="K32" s="19">
        <v>0</v>
      </c>
      <c r="L32" s="18">
        <v>0</v>
      </c>
      <c r="M32" s="18">
        <v>0</v>
      </c>
      <c r="N32" s="18">
        <v>0</v>
      </c>
      <c r="O32" s="18">
        <f t="shared" si="1"/>
        <v>0</v>
      </c>
      <c r="P32" s="18"/>
      <c r="Q32" s="18">
        <v>585</v>
      </c>
      <c r="R32" s="19">
        <v>12</v>
      </c>
      <c r="S32" s="18">
        <v>2.93</v>
      </c>
      <c r="T32" s="32">
        <v>499.65</v>
      </c>
      <c r="U32" s="18">
        <v>0.35</v>
      </c>
      <c r="V32" s="18">
        <v>2.58</v>
      </c>
      <c r="W32" s="18">
        <f t="shared" si="2"/>
        <v>0.35</v>
      </c>
      <c r="X32" s="18"/>
      <c r="Y32" s="18">
        <v>24.52</v>
      </c>
      <c r="Z32" s="13">
        <v>10.02</v>
      </c>
      <c r="AA32" s="13">
        <f t="shared" si="3"/>
        <v>10.02</v>
      </c>
      <c r="AB32" s="13">
        <f t="shared" si="4"/>
        <v>0</v>
      </c>
      <c r="AC32" s="13">
        <v>14.5</v>
      </c>
      <c r="AD32" s="12"/>
    </row>
    <row r="33" ht="18" customHeight="1" spans="1:30">
      <c r="A33" s="16">
        <v>29</v>
      </c>
      <c r="B33" s="17" t="s">
        <v>45</v>
      </c>
      <c r="C33" s="18">
        <v>6606.36</v>
      </c>
      <c r="D33" s="19">
        <v>23</v>
      </c>
      <c r="E33" s="18">
        <v>31.95</v>
      </c>
      <c r="F33" s="18">
        <v>18.9</v>
      </c>
      <c r="G33" s="18">
        <v>13.05</v>
      </c>
      <c r="H33" s="18">
        <f t="shared" si="6"/>
        <v>18.9</v>
      </c>
      <c r="I33" s="18">
        <v>0</v>
      </c>
      <c r="J33" s="18">
        <v>1700</v>
      </c>
      <c r="K33" s="19">
        <v>2</v>
      </c>
      <c r="L33" s="18">
        <v>8.5</v>
      </c>
      <c r="M33" s="18">
        <v>0</v>
      </c>
      <c r="N33" s="18">
        <v>8.5</v>
      </c>
      <c r="O33" s="18">
        <f t="shared" si="1"/>
        <v>0</v>
      </c>
      <c r="P33" s="18"/>
      <c r="Q33" s="18">
        <v>0</v>
      </c>
      <c r="R33" s="19">
        <v>0</v>
      </c>
      <c r="S33" s="18">
        <v>0</v>
      </c>
      <c r="T33" s="32">
        <v>500</v>
      </c>
      <c r="U33" s="18">
        <v>0</v>
      </c>
      <c r="V33" s="18">
        <v>0</v>
      </c>
      <c r="W33" s="18">
        <f t="shared" si="2"/>
        <v>0</v>
      </c>
      <c r="X33" s="18"/>
      <c r="Y33" s="18">
        <v>40.45</v>
      </c>
      <c r="Z33" s="13">
        <v>18.9</v>
      </c>
      <c r="AA33" s="13">
        <f t="shared" si="3"/>
        <v>18.9</v>
      </c>
      <c r="AB33" s="13">
        <f t="shared" si="4"/>
        <v>0</v>
      </c>
      <c r="AC33" s="13">
        <v>21.55</v>
      </c>
      <c r="AD33" s="12"/>
    </row>
    <row r="34" ht="18" customHeight="1" spans="1:30">
      <c r="A34" s="16">
        <v>30</v>
      </c>
      <c r="B34" s="17" t="s">
        <v>46</v>
      </c>
      <c r="C34" s="18">
        <v>3460</v>
      </c>
      <c r="D34" s="19">
        <v>24</v>
      </c>
      <c r="E34" s="18">
        <v>16.5</v>
      </c>
      <c r="F34" s="18">
        <v>13.05</v>
      </c>
      <c r="G34" s="18">
        <v>3.45</v>
      </c>
      <c r="H34" s="18">
        <f t="shared" si="6"/>
        <v>13.05</v>
      </c>
      <c r="I34" s="18">
        <v>0</v>
      </c>
      <c r="J34" s="18">
        <v>2900</v>
      </c>
      <c r="K34" s="19">
        <v>3</v>
      </c>
      <c r="L34" s="18">
        <v>14.39</v>
      </c>
      <c r="M34" s="18">
        <v>14.39</v>
      </c>
      <c r="N34" s="18">
        <v>0</v>
      </c>
      <c r="O34" s="18">
        <f t="shared" si="1"/>
        <v>14.39</v>
      </c>
      <c r="P34" s="18"/>
      <c r="Q34" s="18">
        <v>0</v>
      </c>
      <c r="R34" s="19">
        <v>0</v>
      </c>
      <c r="S34" s="18">
        <v>0</v>
      </c>
      <c r="T34" s="32">
        <v>500</v>
      </c>
      <c r="U34" s="18">
        <v>0</v>
      </c>
      <c r="V34" s="18">
        <v>0</v>
      </c>
      <c r="W34" s="18">
        <f t="shared" si="2"/>
        <v>0</v>
      </c>
      <c r="X34" s="18"/>
      <c r="Y34" s="18">
        <v>30.89</v>
      </c>
      <c r="Z34" s="13">
        <v>27.44</v>
      </c>
      <c r="AA34" s="13">
        <f t="shared" si="3"/>
        <v>27.44</v>
      </c>
      <c r="AB34" s="13">
        <f t="shared" si="4"/>
        <v>0</v>
      </c>
      <c r="AC34" s="13">
        <v>3.45</v>
      </c>
      <c r="AD34" s="12"/>
    </row>
    <row r="35" ht="18" customHeight="1" spans="1:30">
      <c r="A35" s="16">
        <v>31</v>
      </c>
      <c r="B35" s="17" t="s">
        <v>47</v>
      </c>
      <c r="C35" s="18">
        <v>3160</v>
      </c>
      <c r="D35" s="19">
        <v>12</v>
      </c>
      <c r="E35" s="18">
        <v>13.51</v>
      </c>
      <c r="F35" s="18">
        <v>6.97</v>
      </c>
      <c r="G35" s="18">
        <v>6.54</v>
      </c>
      <c r="H35" s="18">
        <f t="shared" si="6"/>
        <v>6.97</v>
      </c>
      <c r="I35" s="18">
        <v>0</v>
      </c>
      <c r="J35" s="18">
        <v>900</v>
      </c>
      <c r="K35" s="19">
        <v>1</v>
      </c>
      <c r="L35" s="18">
        <v>4.5</v>
      </c>
      <c r="M35" s="18">
        <v>4.5</v>
      </c>
      <c r="N35" s="18">
        <v>0</v>
      </c>
      <c r="O35" s="18">
        <f t="shared" si="1"/>
        <v>4.5</v>
      </c>
      <c r="P35" s="18"/>
      <c r="Q35" s="18">
        <v>0</v>
      </c>
      <c r="R35" s="19">
        <v>0</v>
      </c>
      <c r="S35" s="18">
        <v>0</v>
      </c>
      <c r="T35" s="32">
        <v>500</v>
      </c>
      <c r="U35" s="18">
        <v>0</v>
      </c>
      <c r="V35" s="18">
        <v>0</v>
      </c>
      <c r="W35" s="18">
        <f t="shared" si="2"/>
        <v>0</v>
      </c>
      <c r="X35" s="18"/>
      <c r="Y35" s="18">
        <v>18.01</v>
      </c>
      <c r="Z35" s="13">
        <v>11.47</v>
      </c>
      <c r="AA35" s="13">
        <f t="shared" si="3"/>
        <v>11.47</v>
      </c>
      <c r="AB35" s="13">
        <f t="shared" si="4"/>
        <v>0</v>
      </c>
      <c r="AC35" s="13">
        <v>6.54</v>
      </c>
      <c r="AD35" s="12"/>
    </row>
    <row r="36" ht="18" customHeight="1" spans="1:30">
      <c r="A36" s="16">
        <v>32</v>
      </c>
      <c r="B36" s="17" t="s">
        <v>48</v>
      </c>
      <c r="C36" s="18">
        <v>795</v>
      </c>
      <c r="D36" s="19">
        <v>2</v>
      </c>
      <c r="E36" s="18">
        <v>3.98</v>
      </c>
      <c r="F36" s="18">
        <v>1.88</v>
      </c>
      <c r="G36" s="18">
        <v>2.1</v>
      </c>
      <c r="H36" s="18">
        <f t="shared" si="6"/>
        <v>1.88</v>
      </c>
      <c r="I36" s="18">
        <v>0</v>
      </c>
      <c r="J36" s="18">
        <v>0</v>
      </c>
      <c r="K36" s="19">
        <v>0</v>
      </c>
      <c r="L36" s="18">
        <v>0</v>
      </c>
      <c r="M36" s="18">
        <v>0</v>
      </c>
      <c r="N36" s="18">
        <v>0</v>
      </c>
      <c r="O36" s="18">
        <f t="shared" si="1"/>
        <v>0</v>
      </c>
      <c r="P36" s="18"/>
      <c r="Q36" s="18">
        <v>0</v>
      </c>
      <c r="R36" s="19">
        <v>0</v>
      </c>
      <c r="S36" s="18">
        <v>0</v>
      </c>
      <c r="T36" s="32">
        <v>500</v>
      </c>
      <c r="U36" s="18">
        <v>0</v>
      </c>
      <c r="V36" s="18">
        <v>0</v>
      </c>
      <c r="W36" s="18">
        <f t="shared" si="2"/>
        <v>0</v>
      </c>
      <c r="X36" s="18"/>
      <c r="Y36" s="18">
        <v>3.98</v>
      </c>
      <c r="Z36" s="13">
        <v>1.88</v>
      </c>
      <c r="AA36" s="13">
        <f t="shared" si="3"/>
        <v>1.88</v>
      </c>
      <c r="AB36" s="13">
        <f t="shared" si="4"/>
        <v>0</v>
      </c>
      <c r="AC36" s="13">
        <v>2.1</v>
      </c>
      <c r="AD36" s="12"/>
    </row>
    <row r="37" ht="18" customHeight="1" spans="1:30">
      <c r="A37" s="16">
        <v>33</v>
      </c>
      <c r="B37" s="17" t="s">
        <v>86</v>
      </c>
      <c r="C37" s="18">
        <v>9434.12</v>
      </c>
      <c r="D37" s="19">
        <v>25</v>
      </c>
      <c r="E37" s="18">
        <v>45.18</v>
      </c>
      <c r="F37" s="18">
        <v>13.31</v>
      </c>
      <c r="G37" s="18">
        <v>31.87</v>
      </c>
      <c r="H37" s="18">
        <f t="shared" si="6"/>
        <v>13.31</v>
      </c>
      <c r="I37" s="18">
        <v>0</v>
      </c>
      <c r="J37" s="18">
        <v>11700</v>
      </c>
      <c r="K37" s="19">
        <v>13</v>
      </c>
      <c r="L37" s="18">
        <v>58.25</v>
      </c>
      <c r="M37" s="18">
        <v>32.9</v>
      </c>
      <c r="N37" s="18">
        <v>25.35</v>
      </c>
      <c r="O37" s="18">
        <f t="shared" si="1"/>
        <v>32.9</v>
      </c>
      <c r="P37" s="18"/>
      <c r="Q37" s="18">
        <v>0</v>
      </c>
      <c r="R37" s="19">
        <v>0</v>
      </c>
      <c r="S37" s="18">
        <v>0</v>
      </c>
      <c r="T37" s="32">
        <v>500</v>
      </c>
      <c r="U37" s="18">
        <v>0</v>
      </c>
      <c r="V37" s="18">
        <v>0</v>
      </c>
      <c r="W37" s="18">
        <f t="shared" si="2"/>
        <v>0</v>
      </c>
      <c r="X37" s="18"/>
      <c r="Y37" s="18">
        <v>103.43</v>
      </c>
      <c r="Z37" s="13">
        <v>46.21</v>
      </c>
      <c r="AA37" s="13">
        <f t="shared" si="3"/>
        <v>46.21</v>
      </c>
      <c r="AB37" s="13">
        <f t="shared" si="4"/>
        <v>0</v>
      </c>
      <c r="AC37" s="13">
        <v>57.22</v>
      </c>
      <c r="AD37" s="12"/>
    </row>
    <row r="38" ht="18" customHeight="1" spans="1:30">
      <c r="A38" s="16">
        <v>34</v>
      </c>
      <c r="B38" s="17" t="s">
        <v>50</v>
      </c>
      <c r="C38" s="18">
        <v>4773</v>
      </c>
      <c r="D38" s="19">
        <v>25</v>
      </c>
      <c r="E38" s="18">
        <v>23.81</v>
      </c>
      <c r="F38" s="18">
        <v>23.81</v>
      </c>
      <c r="G38" s="18">
        <v>0</v>
      </c>
      <c r="H38" s="18">
        <f t="shared" si="6"/>
        <v>23.81</v>
      </c>
      <c r="I38" s="18">
        <v>0</v>
      </c>
      <c r="J38" s="18">
        <v>2300</v>
      </c>
      <c r="K38" s="19">
        <v>3</v>
      </c>
      <c r="L38" s="18">
        <v>11.5</v>
      </c>
      <c r="M38" s="18">
        <v>11.5</v>
      </c>
      <c r="N38" s="18">
        <v>0</v>
      </c>
      <c r="O38" s="18">
        <f t="shared" si="1"/>
        <v>11.5</v>
      </c>
      <c r="P38" s="18"/>
      <c r="Q38" s="18">
        <v>0</v>
      </c>
      <c r="R38" s="19">
        <v>0</v>
      </c>
      <c r="S38" s="18">
        <v>0</v>
      </c>
      <c r="T38" s="32">
        <v>500</v>
      </c>
      <c r="U38" s="18">
        <v>0</v>
      </c>
      <c r="V38" s="18">
        <v>0</v>
      </c>
      <c r="W38" s="18">
        <f t="shared" si="2"/>
        <v>0</v>
      </c>
      <c r="X38" s="18"/>
      <c r="Y38" s="18">
        <v>35.31</v>
      </c>
      <c r="Z38" s="13">
        <v>35.31</v>
      </c>
      <c r="AA38" s="13">
        <f t="shared" ref="AA38:AA61" si="7">H38+O38+W38</f>
        <v>35.31</v>
      </c>
      <c r="AB38" s="13">
        <f t="shared" ref="AB38:AB61" si="8">I38+P38+X38</f>
        <v>0</v>
      </c>
      <c r="AC38" s="13">
        <v>0</v>
      </c>
      <c r="AD38" s="12"/>
    </row>
    <row r="39" ht="18" customHeight="1" spans="1:30">
      <c r="A39" s="16">
        <v>35</v>
      </c>
      <c r="B39" s="17" t="s">
        <v>51</v>
      </c>
      <c r="C39" s="18">
        <v>500</v>
      </c>
      <c r="D39" s="19">
        <v>1</v>
      </c>
      <c r="E39" s="18">
        <v>2.49</v>
      </c>
      <c r="F39" s="18">
        <v>0</v>
      </c>
      <c r="G39" s="18">
        <v>2.49</v>
      </c>
      <c r="H39" s="18">
        <f t="shared" si="6"/>
        <v>0</v>
      </c>
      <c r="I39" s="18">
        <v>0</v>
      </c>
      <c r="J39" s="18">
        <v>0</v>
      </c>
      <c r="K39" s="19">
        <v>0</v>
      </c>
      <c r="L39" s="18">
        <v>0</v>
      </c>
      <c r="M39" s="18">
        <v>0</v>
      </c>
      <c r="N39" s="18">
        <v>0</v>
      </c>
      <c r="O39" s="18">
        <f t="shared" si="1"/>
        <v>0</v>
      </c>
      <c r="P39" s="18"/>
      <c r="Q39" s="18">
        <v>54326.72</v>
      </c>
      <c r="R39" s="19">
        <v>362</v>
      </c>
      <c r="S39" s="18">
        <v>108.55</v>
      </c>
      <c r="T39" s="32">
        <v>83.490000000002</v>
      </c>
      <c r="U39" s="18">
        <v>108.55</v>
      </c>
      <c r="V39" s="18">
        <v>0</v>
      </c>
      <c r="W39" s="18">
        <f t="shared" si="2"/>
        <v>108.55</v>
      </c>
      <c r="X39" s="18"/>
      <c r="Y39" s="18">
        <v>111.04</v>
      </c>
      <c r="Z39" s="13">
        <v>108.55</v>
      </c>
      <c r="AA39" s="13">
        <f t="shared" si="7"/>
        <v>108.55</v>
      </c>
      <c r="AB39" s="13">
        <f t="shared" si="8"/>
        <v>0</v>
      </c>
      <c r="AC39" s="13">
        <v>2.49</v>
      </c>
      <c r="AD39" s="12"/>
    </row>
    <row r="40" ht="18" customHeight="1" spans="1:30">
      <c r="A40" s="16">
        <v>36</v>
      </c>
      <c r="B40" s="17" t="s">
        <v>52</v>
      </c>
      <c r="C40" s="18">
        <v>300</v>
      </c>
      <c r="D40" s="19">
        <v>1</v>
      </c>
      <c r="E40" s="18">
        <v>1.49</v>
      </c>
      <c r="F40" s="18">
        <v>0</v>
      </c>
      <c r="G40" s="18">
        <v>1.49</v>
      </c>
      <c r="H40" s="18">
        <f t="shared" si="6"/>
        <v>0</v>
      </c>
      <c r="I40" s="18">
        <v>0</v>
      </c>
      <c r="J40" s="18">
        <v>1800</v>
      </c>
      <c r="K40" s="19">
        <v>2</v>
      </c>
      <c r="L40" s="18">
        <v>8.83</v>
      </c>
      <c r="M40" s="18">
        <v>4.99</v>
      </c>
      <c r="N40" s="18">
        <v>3.84</v>
      </c>
      <c r="O40" s="18">
        <f t="shared" si="1"/>
        <v>4.99</v>
      </c>
      <c r="P40" s="18"/>
      <c r="Q40" s="18">
        <v>0</v>
      </c>
      <c r="R40" s="19">
        <v>0</v>
      </c>
      <c r="S40" s="18">
        <v>0</v>
      </c>
      <c r="T40" s="32">
        <v>500</v>
      </c>
      <c r="U40" s="18">
        <v>0</v>
      </c>
      <c r="V40" s="18">
        <v>0</v>
      </c>
      <c r="W40" s="18">
        <f t="shared" si="2"/>
        <v>0</v>
      </c>
      <c r="X40" s="18"/>
      <c r="Y40" s="18">
        <v>10.32</v>
      </c>
      <c r="Z40" s="13">
        <v>4.99</v>
      </c>
      <c r="AA40" s="13">
        <f t="shared" si="7"/>
        <v>4.99</v>
      </c>
      <c r="AB40" s="13">
        <f t="shared" si="8"/>
        <v>0</v>
      </c>
      <c r="AC40" s="13">
        <v>5.33</v>
      </c>
      <c r="AD40" s="12"/>
    </row>
    <row r="41" ht="18" customHeight="1" spans="1:30">
      <c r="A41" s="16">
        <v>37</v>
      </c>
      <c r="B41" s="17" t="s">
        <v>53</v>
      </c>
      <c r="C41" s="18">
        <v>6380</v>
      </c>
      <c r="D41" s="19">
        <v>22</v>
      </c>
      <c r="E41" s="18">
        <v>30.57</v>
      </c>
      <c r="F41" s="18">
        <v>10.73</v>
      </c>
      <c r="G41" s="18">
        <v>19.84</v>
      </c>
      <c r="H41" s="18">
        <f t="shared" si="6"/>
        <v>10.73</v>
      </c>
      <c r="I41" s="18">
        <v>0</v>
      </c>
      <c r="J41" s="18">
        <v>6250</v>
      </c>
      <c r="K41" s="19">
        <v>7</v>
      </c>
      <c r="L41" s="18">
        <v>26.28</v>
      </c>
      <c r="M41" s="18">
        <v>18.38</v>
      </c>
      <c r="N41" s="18">
        <v>7.9</v>
      </c>
      <c r="O41" s="18">
        <f t="shared" si="1"/>
        <v>18.38</v>
      </c>
      <c r="P41" s="18"/>
      <c r="Q41" s="18">
        <v>0</v>
      </c>
      <c r="R41" s="19">
        <v>0</v>
      </c>
      <c r="S41" s="18">
        <v>0</v>
      </c>
      <c r="T41" s="32">
        <v>500</v>
      </c>
      <c r="U41" s="18">
        <v>0</v>
      </c>
      <c r="V41" s="18">
        <v>0</v>
      </c>
      <c r="W41" s="18">
        <f t="shared" si="2"/>
        <v>0</v>
      </c>
      <c r="X41" s="18"/>
      <c r="Y41" s="18">
        <v>56.85</v>
      </c>
      <c r="Z41" s="13">
        <v>29.11</v>
      </c>
      <c r="AA41" s="13">
        <f t="shared" si="7"/>
        <v>29.11</v>
      </c>
      <c r="AB41" s="13">
        <f t="shared" si="8"/>
        <v>0</v>
      </c>
      <c r="AC41" s="13">
        <v>27.74</v>
      </c>
      <c r="AD41" s="12"/>
    </row>
    <row r="42" ht="18" customHeight="1" spans="1:30">
      <c r="A42" s="16">
        <v>38</v>
      </c>
      <c r="B42" s="17" t="s">
        <v>54</v>
      </c>
      <c r="C42" s="18">
        <v>6010</v>
      </c>
      <c r="D42" s="19">
        <v>26</v>
      </c>
      <c r="E42" s="18">
        <v>30.04</v>
      </c>
      <c r="F42" s="18">
        <v>21.34</v>
      </c>
      <c r="G42" s="18">
        <v>8.7</v>
      </c>
      <c r="H42" s="18">
        <f t="shared" si="6"/>
        <v>21.34</v>
      </c>
      <c r="I42" s="18">
        <v>0</v>
      </c>
      <c r="J42" s="18">
        <v>0</v>
      </c>
      <c r="K42" s="19">
        <v>0</v>
      </c>
      <c r="L42" s="18">
        <v>0</v>
      </c>
      <c r="M42" s="18">
        <v>0</v>
      </c>
      <c r="N42" s="18">
        <v>0</v>
      </c>
      <c r="O42" s="18">
        <f t="shared" si="1"/>
        <v>0</v>
      </c>
      <c r="P42" s="18"/>
      <c r="Q42" s="18">
        <v>58881.82</v>
      </c>
      <c r="R42" s="19">
        <v>355</v>
      </c>
      <c r="S42" s="18">
        <v>115.13</v>
      </c>
      <c r="T42" s="32">
        <v>214.38</v>
      </c>
      <c r="U42" s="18">
        <v>74.1200000000002</v>
      </c>
      <c r="V42" s="18">
        <v>41.01</v>
      </c>
      <c r="W42" s="18">
        <f t="shared" si="2"/>
        <v>74.1200000000002</v>
      </c>
      <c r="X42" s="18"/>
      <c r="Y42" s="18">
        <v>145.17</v>
      </c>
      <c r="Z42" s="13">
        <v>95.4600000000002</v>
      </c>
      <c r="AA42" s="13">
        <f t="shared" si="7"/>
        <v>95.4600000000002</v>
      </c>
      <c r="AB42" s="13">
        <f t="shared" si="8"/>
        <v>0</v>
      </c>
      <c r="AC42" s="13">
        <v>49.71</v>
      </c>
      <c r="AD42" s="12"/>
    </row>
    <row r="43" ht="18" customHeight="1" spans="1:30">
      <c r="A43" s="16">
        <v>39</v>
      </c>
      <c r="B43" s="17" t="s">
        <v>55</v>
      </c>
      <c r="C43" s="18" t="s">
        <v>84</v>
      </c>
      <c r="D43" s="19" t="s">
        <v>84</v>
      </c>
      <c r="E43" s="18" t="s">
        <v>84</v>
      </c>
      <c r="F43" s="18" t="s">
        <v>84</v>
      </c>
      <c r="G43" s="18" t="s">
        <v>84</v>
      </c>
      <c r="H43" s="18"/>
      <c r="I43" s="18">
        <v>0</v>
      </c>
      <c r="J43" s="18" t="s">
        <v>84</v>
      </c>
      <c r="K43" s="19" t="s">
        <v>84</v>
      </c>
      <c r="L43" s="18" t="s">
        <v>84</v>
      </c>
      <c r="M43" s="18" t="s">
        <v>84</v>
      </c>
      <c r="N43" s="18" t="s">
        <v>84</v>
      </c>
      <c r="O43" s="18"/>
      <c r="P43" s="18"/>
      <c r="Q43" s="18" t="s">
        <v>84</v>
      </c>
      <c r="R43" s="19" t="s">
        <v>84</v>
      </c>
      <c r="S43" s="18">
        <v>0</v>
      </c>
      <c r="T43" s="32">
        <v>500</v>
      </c>
      <c r="U43" s="18">
        <v>0</v>
      </c>
      <c r="V43" s="18">
        <v>0</v>
      </c>
      <c r="W43" s="18">
        <f t="shared" si="2"/>
        <v>0</v>
      </c>
      <c r="X43" s="18"/>
      <c r="Y43" s="18" t="s">
        <v>84</v>
      </c>
      <c r="Z43" s="13" t="s">
        <v>84</v>
      </c>
      <c r="AA43" s="13">
        <f t="shared" si="7"/>
        <v>0</v>
      </c>
      <c r="AB43" s="13">
        <f t="shared" si="8"/>
        <v>0</v>
      </c>
      <c r="AC43" s="13" t="s">
        <v>84</v>
      </c>
      <c r="AD43" s="12"/>
    </row>
    <row r="44" ht="18" customHeight="1" spans="1:30">
      <c r="A44" s="16">
        <v>40</v>
      </c>
      <c r="B44" s="17" t="s">
        <v>56</v>
      </c>
      <c r="C44" s="18">
        <v>13408</v>
      </c>
      <c r="D44" s="19">
        <v>87</v>
      </c>
      <c r="E44" s="18">
        <v>65.88</v>
      </c>
      <c r="F44" s="18">
        <v>27.39</v>
      </c>
      <c r="G44" s="18">
        <v>38.49</v>
      </c>
      <c r="H44" s="18">
        <f t="shared" ref="H44:H46" si="9">F44-I44</f>
        <v>27.39</v>
      </c>
      <c r="I44" s="18">
        <v>0</v>
      </c>
      <c r="J44" s="18">
        <v>2700</v>
      </c>
      <c r="K44" s="19">
        <v>3</v>
      </c>
      <c r="L44" s="18">
        <v>13.45</v>
      </c>
      <c r="M44" s="18">
        <v>8.5</v>
      </c>
      <c r="N44" s="18">
        <v>4.95</v>
      </c>
      <c r="O44" s="18">
        <f t="shared" si="1"/>
        <v>8.5</v>
      </c>
      <c r="P44" s="18"/>
      <c r="Q44" s="18">
        <v>0</v>
      </c>
      <c r="R44" s="19">
        <v>0</v>
      </c>
      <c r="S44" s="18">
        <v>0</v>
      </c>
      <c r="T44" s="32">
        <v>500</v>
      </c>
      <c r="U44" s="18">
        <v>0</v>
      </c>
      <c r="V44" s="18">
        <v>0</v>
      </c>
      <c r="W44" s="18">
        <f t="shared" si="2"/>
        <v>0</v>
      </c>
      <c r="X44" s="18"/>
      <c r="Y44" s="18">
        <v>79.33</v>
      </c>
      <c r="Z44" s="13">
        <v>35.89</v>
      </c>
      <c r="AA44" s="13">
        <f t="shared" si="7"/>
        <v>35.89</v>
      </c>
      <c r="AB44" s="13">
        <f t="shared" si="8"/>
        <v>0</v>
      </c>
      <c r="AC44" s="13">
        <v>43.44</v>
      </c>
      <c r="AD44" s="12"/>
    </row>
    <row r="45" ht="18" customHeight="1" spans="1:30">
      <c r="A45" s="16">
        <v>41</v>
      </c>
      <c r="B45" s="17" t="s">
        <v>57</v>
      </c>
      <c r="C45" s="18">
        <v>670</v>
      </c>
      <c r="D45" s="19">
        <v>5</v>
      </c>
      <c r="E45" s="18">
        <v>3.35</v>
      </c>
      <c r="F45" s="18">
        <v>0</v>
      </c>
      <c r="G45" s="18">
        <v>3.35</v>
      </c>
      <c r="H45" s="18">
        <f t="shared" si="9"/>
        <v>0</v>
      </c>
      <c r="I45" s="18">
        <v>0</v>
      </c>
      <c r="J45" s="18">
        <v>0</v>
      </c>
      <c r="K45" s="19">
        <v>0</v>
      </c>
      <c r="L45" s="18">
        <v>0</v>
      </c>
      <c r="M45" s="18">
        <v>0</v>
      </c>
      <c r="N45" s="18">
        <v>0</v>
      </c>
      <c r="O45" s="18">
        <f t="shared" si="1"/>
        <v>0</v>
      </c>
      <c r="P45" s="18"/>
      <c r="Q45" s="18">
        <v>0</v>
      </c>
      <c r="R45" s="19">
        <v>0</v>
      </c>
      <c r="S45" s="18">
        <v>0</v>
      </c>
      <c r="T45" s="32">
        <v>500</v>
      </c>
      <c r="U45" s="18">
        <v>0</v>
      </c>
      <c r="V45" s="18">
        <v>0</v>
      </c>
      <c r="W45" s="18">
        <f t="shared" si="2"/>
        <v>0</v>
      </c>
      <c r="X45" s="18"/>
      <c r="Y45" s="18">
        <v>3.35</v>
      </c>
      <c r="Z45" s="13">
        <v>0</v>
      </c>
      <c r="AA45" s="13">
        <f t="shared" si="7"/>
        <v>0</v>
      </c>
      <c r="AB45" s="13">
        <f t="shared" si="8"/>
        <v>0</v>
      </c>
      <c r="AC45" s="13">
        <v>3.35</v>
      </c>
      <c r="AD45" s="12"/>
    </row>
    <row r="46" ht="18" customHeight="1" spans="1:30">
      <c r="A46" s="16">
        <v>42</v>
      </c>
      <c r="B46" s="17" t="s">
        <v>58</v>
      </c>
      <c r="C46" s="18">
        <v>6530</v>
      </c>
      <c r="D46" s="19">
        <v>29</v>
      </c>
      <c r="E46" s="18">
        <v>32.65</v>
      </c>
      <c r="F46" s="18">
        <v>16.35</v>
      </c>
      <c r="G46" s="18">
        <v>16.3</v>
      </c>
      <c r="H46" s="18">
        <f t="shared" si="9"/>
        <v>16.35</v>
      </c>
      <c r="I46" s="18">
        <v>0</v>
      </c>
      <c r="J46" s="18">
        <v>0</v>
      </c>
      <c r="K46" s="19">
        <v>0</v>
      </c>
      <c r="L46" s="18">
        <v>0</v>
      </c>
      <c r="M46" s="18">
        <v>0</v>
      </c>
      <c r="N46" s="18">
        <v>0</v>
      </c>
      <c r="O46" s="18">
        <f t="shared" si="1"/>
        <v>0</v>
      </c>
      <c r="P46" s="18"/>
      <c r="Q46" s="18">
        <v>0</v>
      </c>
      <c r="R46" s="19">
        <v>0</v>
      </c>
      <c r="S46" s="18">
        <v>0</v>
      </c>
      <c r="T46" s="32">
        <v>497</v>
      </c>
      <c r="U46" s="18">
        <v>0</v>
      </c>
      <c r="V46" s="18">
        <v>0</v>
      </c>
      <c r="W46" s="18">
        <f t="shared" si="2"/>
        <v>0</v>
      </c>
      <c r="X46" s="18"/>
      <c r="Y46" s="18">
        <v>32.65</v>
      </c>
      <c r="Z46" s="13">
        <v>16.35</v>
      </c>
      <c r="AA46" s="13">
        <f t="shared" si="7"/>
        <v>16.35</v>
      </c>
      <c r="AB46" s="13">
        <f t="shared" si="8"/>
        <v>0</v>
      </c>
      <c r="AC46" s="13">
        <v>16.3</v>
      </c>
      <c r="AD46" s="12"/>
    </row>
    <row r="47" ht="18" customHeight="1" spans="1:30">
      <c r="A47" s="16">
        <v>43</v>
      </c>
      <c r="B47" s="17" t="s">
        <v>59</v>
      </c>
      <c r="C47" s="18" t="s">
        <v>84</v>
      </c>
      <c r="D47" s="19" t="s">
        <v>84</v>
      </c>
      <c r="E47" s="18" t="s">
        <v>84</v>
      </c>
      <c r="F47" s="18" t="s">
        <v>84</v>
      </c>
      <c r="G47" s="18" t="s">
        <v>84</v>
      </c>
      <c r="H47" s="18"/>
      <c r="I47" s="18">
        <v>0</v>
      </c>
      <c r="J47" s="18" t="s">
        <v>84</v>
      </c>
      <c r="K47" s="19" t="s">
        <v>84</v>
      </c>
      <c r="L47" s="18" t="s">
        <v>84</v>
      </c>
      <c r="M47" s="18" t="s">
        <v>84</v>
      </c>
      <c r="N47" s="18" t="s">
        <v>84</v>
      </c>
      <c r="O47" s="18"/>
      <c r="P47" s="18"/>
      <c r="Q47" s="18" t="s">
        <v>84</v>
      </c>
      <c r="R47" s="19" t="s">
        <v>84</v>
      </c>
      <c r="S47" s="18">
        <v>0</v>
      </c>
      <c r="T47" s="32">
        <v>500</v>
      </c>
      <c r="U47" s="18">
        <v>0</v>
      </c>
      <c r="V47" s="18">
        <v>0</v>
      </c>
      <c r="W47" s="18">
        <f t="shared" si="2"/>
        <v>0</v>
      </c>
      <c r="X47" s="18"/>
      <c r="Y47" s="18" t="s">
        <v>84</v>
      </c>
      <c r="Z47" s="13" t="s">
        <v>84</v>
      </c>
      <c r="AA47" s="13">
        <f t="shared" si="7"/>
        <v>0</v>
      </c>
      <c r="AB47" s="13">
        <f t="shared" si="8"/>
        <v>0</v>
      </c>
      <c r="AC47" s="13" t="s">
        <v>84</v>
      </c>
      <c r="AD47" s="12"/>
    </row>
    <row r="48" ht="18" customHeight="1" spans="1:30">
      <c r="A48" s="16">
        <v>44</v>
      </c>
      <c r="B48" s="17" t="s">
        <v>60</v>
      </c>
      <c r="C48" s="18">
        <v>9685</v>
      </c>
      <c r="D48" s="19">
        <v>64</v>
      </c>
      <c r="E48" s="18">
        <v>48.41</v>
      </c>
      <c r="F48" s="18">
        <v>33.31</v>
      </c>
      <c r="G48" s="18">
        <v>15.1</v>
      </c>
      <c r="H48" s="18">
        <f t="shared" ref="H48:H50" si="10">F48-I48</f>
        <v>33.31</v>
      </c>
      <c r="I48" s="18">
        <v>0</v>
      </c>
      <c r="J48" s="18">
        <v>2000</v>
      </c>
      <c r="K48" s="19">
        <v>2</v>
      </c>
      <c r="L48" s="18">
        <v>10</v>
      </c>
      <c r="M48" s="18">
        <v>10</v>
      </c>
      <c r="N48" s="18">
        <v>0</v>
      </c>
      <c r="O48" s="18">
        <f t="shared" si="1"/>
        <v>10</v>
      </c>
      <c r="P48" s="18"/>
      <c r="Q48" s="18">
        <v>0</v>
      </c>
      <c r="R48" s="19">
        <v>0</v>
      </c>
      <c r="S48" s="18">
        <v>0</v>
      </c>
      <c r="T48" s="32">
        <v>500</v>
      </c>
      <c r="U48" s="18">
        <v>0</v>
      </c>
      <c r="V48" s="18">
        <v>0</v>
      </c>
      <c r="W48" s="18">
        <f t="shared" si="2"/>
        <v>0</v>
      </c>
      <c r="X48" s="18"/>
      <c r="Y48" s="18">
        <v>58.41</v>
      </c>
      <c r="Z48" s="13">
        <v>43.31</v>
      </c>
      <c r="AA48" s="13">
        <f t="shared" si="7"/>
        <v>43.31</v>
      </c>
      <c r="AB48" s="13">
        <f t="shared" si="8"/>
        <v>0</v>
      </c>
      <c r="AC48" s="13">
        <v>15.1</v>
      </c>
      <c r="AD48" s="12"/>
    </row>
    <row r="49" ht="18" customHeight="1" spans="1:30">
      <c r="A49" s="16">
        <v>45</v>
      </c>
      <c r="B49" s="17" t="s">
        <v>61</v>
      </c>
      <c r="C49" s="18">
        <v>1680</v>
      </c>
      <c r="D49" s="19">
        <v>5</v>
      </c>
      <c r="E49" s="18">
        <v>8.4</v>
      </c>
      <c r="F49" s="18">
        <v>5.97</v>
      </c>
      <c r="G49" s="18">
        <v>2.43</v>
      </c>
      <c r="H49" s="18">
        <f t="shared" si="10"/>
        <v>5.97</v>
      </c>
      <c r="I49" s="18">
        <v>0</v>
      </c>
      <c r="J49" s="18">
        <v>0</v>
      </c>
      <c r="K49" s="19">
        <v>0</v>
      </c>
      <c r="L49" s="18">
        <v>0</v>
      </c>
      <c r="M49" s="18">
        <v>0</v>
      </c>
      <c r="N49" s="18">
        <v>0</v>
      </c>
      <c r="O49" s="18">
        <f t="shared" si="1"/>
        <v>0</v>
      </c>
      <c r="P49" s="18"/>
      <c r="Q49" s="18">
        <v>0</v>
      </c>
      <c r="R49" s="19">
        <v>0</v>
      </c>
      <c r="S49" s="18">
        <v>0</v>
      </c>
      <c r="T49" s="32">
        <v>500</v>
      </c>
      <c r="U49" s="18">
        <v>0</v>
      </c>
      <c r="V49" s="18">
        <v>0</v>
      </c>
      <c r="W49" s="18">
        <f t="shared" si="2"/>
        <v>0</v>
      </c>
      <c r="X49" s="18"/>
      <c r="Y49" s="18">
        <v>8.4</v>
      </c>
      <c r="Z49" s="13">
        <v>5.97</v>
      </c>
      <c r="AA49" s="13">
        <f t="shared" si="7"/>
        <v>5.97</v>
      </c>
      <c r="AB49" s="13">
        <f t="shared" si="8"/>
        <v>0</v>
      </c>
      <c r="AC49" s="13">
        <v>2.43</v>
      </c>
      <c r="AD49" s="12"/>
    </row>
    <row r="50" ht="18" customHeight="1" spans="1:30">
      <c r="A50" s="16">
        <v>46</v>
      </c>
      <c r="B50" s="17" t="s">
        <v>62</v>
      </c>
      <c r="C50" s="18">
        <v>6590</v>
      </c>
      <c r="D50" s="19">
        <v>23</v>
      </c>
      <c r="E50" s="18">
        <v>32.91</v>
      </c>
      <c r="F50" s="18">
        <v>14.43</v>
      </c>
      <c r="G50" s="18">
        <v>18.48</v>
      </c>
      <c r="H50" s="18">
        <f t="shared" si="10"/>
        <v>14.43</v>
      </c>
      <c r="I50" s="18">
        <v>0</v>
      </c>
      <c r="J50" s="18">
        <v>0</v>
      </c>
      <c r="K50" s="19">
        <v>0</v>
      </c>
      <c r="L50" s="18">
        <v>0</v>
      </c>
      <c r="M50" s="18">
        <v>0</v>
      </c>
      <c r="N50" s="18">
        <v>0</v>
      </c>
      <c r="O50" s="18">
        <f t="shared" si="1"/>
        <v>0</v>
      </c>
      <c r="P50" s="18"/>
      <c r="Q50" s="18">
        <v>42075.114773</v>
      </c>
      <c r="R50" s="19">
        <v>243</v>
      </c>
      <c r="S50" s="18">
        <v>81.1700000000001</v>
      </c>
      <c r="T50" s="32">
        <v>278.85</v>
      </c>
      <c r="U50" s="18">
        <v>48.4400000000001</v>
      </c>
      <c r="V50" s="18">
        <v>32.73</v>
      </c>
      <c r="W50" s="18">
        <f t="shared" si="2"/>
        <v>48.4400000000001</v>
      </c>
      <c r="X50" s="18"/>
      <c r="Y50" s="18">
        <v>114.08</v>
      </c>
      <c r="Z50" s="13">
        <v>62.8700000000001</v>
      </c>
      <c r="AA50" s="13">
        <f t="shared" si="7"/>
        <v>62.8700000000001</v>
      </c>
      <c r="AB50" s="13">
        <f t="shared" si="8"/>
        <v>0</v>
      </c>
      <c r="AC50" s="13">
        <v>51.21</v>
      </c>
      <c r="AD50" s="12"/>
    </row>
    <row r="51" ht="18" customHeight="1" spans="1:30">
      <c r="A51" s="16">
        <v>47</v>
      </c>
      <c r="B51" s="17" t="s">
        <v>63</v>
      </c>
      <c r="C51" s="18" t="s">
        <v>84</v>
      </c>
      <c r="D51" s="19" t="s">
        <v>84</v>
      </c>
      <c r="E51" s="18" t="s">
        <v>84</v>
      </c>
      <c r="F51" s="18" t="s">
        <v>84</v>
      </c>
      <c r="G51" s="18" t="s">
        <v>84</v>
      </c>
      <c r="H51" s="18"/>
      <c r="I51" s="18">
        <v>0</v>
      </c>
      <c r="J51" s="18" t="s">
        <v>84</v>
      </c>
      <c r="K51" s="19" t="s">
        <v>84</v>
      </c>
      <c r="L51" s="18" t="s">
        <v>84</v>
      </c>
      <c r="M51" s="18" t="s">
        <v>84</v>
      </c>
      <c r="N51" s="18" t="s">
        <v>84</v>
      </c>
      <c r="O51" s="18"/>
      <c r="P51" s="18"/>
      <c r="Q51" s="18" t="s">
        <v>84</v>
      </c>
      <c r="R51" s="19" t="s">
        <v>84</v>
      </c>
      <c r="S51" s="18">
        <v>0</v>
      </c>
      <c r="T51" s="32">
        <v>500</v>
      </c>
      <c r="U51" s="18">
        <v>0</v>
      </c>
      <c r="V51" s="18">
        <v>0</v>
      </c>
      <c r="W51" s="18">
        <f t="shared" si="2"/>
        <v>0</v>
      </c>
      <c r="X51" s="18"/>
      <c r="Y51" s="18" t="s">
        <v>84</v>
      </c>
      <c r="Z51" s="13" t="s">
        <v>84</v>
      </c>
      <c r="AA51" s="13">
        <f t="shared" si="7"/>
        <v>0</v>
      </c>
      <c r="AB51" s="13">
        <f t="shared" si="8"/>
        <v>0</v>
      </c>
      <c r="AC51" s="13" t="s">
        <v>84</v>
      </c>
      <c r="AD51" s="12"/>
    </row>
    <row r="52" ht="18" customHeight="1" spans="1:30">
      <c r="A52" s="16">
        <v>48</v>
      </c>
      <c r="B52" s="17" t="s">
        <v>64</v>
      </c>
      <c r="C52" s="18" t="s">
        <v>84</v>
      </c>
      <c r="D52" s="19" t="s">
        <v>84</v>
      </c>
      <c r="E52" s="18" t="s">
        <v>84</v>
      </c>
      <c r="F52" s="18" t="s">
        <v>84</v>
      </c>
      <c r="G52" s="18" t="s">
        <v>84</v>
      </c>
      <c r="H52" s="18"/>
      <c r="I52" s="18">
        <v>0</v>
      </c>
      <c r="J52" s="18" t="s">
        <v>84</v>
      </c>
      <c r="K52" s="19" t="s">
        <v>84</v>
      </c>
      <c r="L52" s="18" t="s">
        <v>84</v>
      </c>
      <c r="M52" s="18" t="s">
        <v>84</v>
      </c>
      <c r="N52" s="18" t="s">
        <v>84</v>
      </c>
      <c r="O52" s="18"/>
      <c r="P52" s="18"/>
      <c r="Q52" s="18" t="s">
        <v>84</v>
      </c>
      <c r="R52" s="19" t="s">
        <v>84</v>
      </c>
      <c r="S52" s="18">
        <v>0</v>
      </c>
      <c r="T52" s="32">
        <v>500</v>
      </c>
      <c r="U52" s="18">
        <v>0</v>
      </c>
      <c r="V52" s="18">
        <v>0</v>
      </c>
      <c r="W52" s="18">
        <f t="shared" si="2"/>
        <v>0</v>
      </c>
      <c r="X52" s="18"/>
      <c r="Y52" s="18" t="s">
        <v>84</v>
      </c>
      <c r="Z52" s="13" t="s">
        <v>84</v>
      </c>
      <c r="AA52" s="13">
        <f t="shared" si="7"/>
        <v>0</v>
      </c>
      <c r="AB52" s="13">
        <f t="shared" si="8"/>
        <v>0</v>
      </c>
      <c r="AC52" s="13" t="s">
        <v>84</v>
      </c>
      <c r="AD52" s="12"/>
    </row>
    <row r="53" ht="18" customHeight="1" spans="1:30">
      <c r="A53" s="16">
        <v>49</v>
      </c>
      <c r="B53" s="17" t="s">
        <v>65</v>
      </c>
      <c r="C53" s="18" t="s">
        <v>84</v>
      </c>
      <c r="D53" s="19" t="s">
        <v>84</v>
      </c>
      <c r="E53" s="18" t="s">
        <v>84</v>
      </c>
      <c r="F53" s="18" t="s">
        <v>84</v>
      </c>
      <c r="G53" s="18" t="s">
        <v>84</v>
      </c>
      <c r="H53" s="18"/>
      <c r="I53" s="18">
        <v>0</v>
      </c>
      <c r="J53" s="18" t="s">
        <v>84</v>
      </c>
      <c r="K53" s="19" t="s">
        <v>84</v>
      </c>
      <c r="L53" s="18" t="s">
        <v>84</v>
      </c>
      <c r="M53" s="18" t="s">
        <v>84</v>
      </c>
      <c r="N53" s="18" t="s">
        <v>84</v>
      </c>
      <c r="O53" s="18"/>
      <c r="P53" s="18"/>
      <c r="Q53" s="18" t="s">
        <v>84</v>
      </c>
      <c r="R53" s="19" t="s">
        <v>84</v>
      </c>
      <c r="S53" s="18">
        <v>0</v>
      </c>
      <c r="T53" s="32">
        <v>500</v>
      </c>
      <c r="U53" s="18">
        <v>0</v>
      </c>
      <c r="V53" s="18">
        <v>0</v>
      </c>
      <c r="W53" s="18">
        <f t="shared" si="2"/>
        <v>0</v>
      </c>
      <c r="X53" s="18"/>
      <c r="Y53" s="18" t="s">
        <v>84</v>
      </c>
      <c r="Z53" s="13" t="s">
        <v>84</v>
      </c>
      <c r="AA53" s="13">
        <f t="shared" si="7"/>
        <v>0</v>
      </c>
      <c r="AB53" s="13">
        <f t="shared" si="8"/>
        <v>0</v>
      </c>
      <c r="AC53" s="13" t="s">
        <v>84</v>
      </c>
      <c r="AD53" s="12"/>
    </row>
    <row r="54" ht="18" customHeight="1" spans="1:30">
      <c r="A54" s="16">
        <v>50</v>
      </c>
      <c r="B54" s="17" t="s">
        <v>66</v>
      </c>
      <c r="C54" s="18">
        <v>9747.94</v>
      </c>
      <c r="D54" s="19">
        <v>46</v>
      </c>
      <c r="E54" s="18">
        <v>48.64</v>
      </c>
      <c r="F54" s="18">
        <v>26.81</v>
      </c>
      <c r="G54" s="18">
        <v>21.83</v>
      </c>
      <c r="H54" s="18">
        <f t="shared" ref="H54:H58" si="11">F54-I54</f>
        <v>26.81</v>
      </c>
      <c r="I54" s="18">
        <v>0</v>
      </c>
      <c r="J54" s="18">
        <v>2450</v>
      </c>
      <c r="K54" s="19">
        <v>3</v>
      </c>
      <c r="L54" s="18">
        <v>12.25</v>
      </c>
      <c r="M54" s="18">
        <v>12.25</v>
      </c>
      <c r="N54" s="18">
        <v>0</v>
      </c>
      <c r="O54" s="18">
        <f t="shared" ref="O54:O58" si="12">M54-P54</f>
        <v>12.25</v>
      </c>
      <c r="P54" s="18"/>
      <c r="Q54" s="18">
        <v>22122.1</v>
      </c>
      <c r="R54" s="19">
        <v>130</v>
      </c>
      <c r="S54" s="18">
        <v>41.37</v>
      </c>
      <c r="T54" s="32">
        <v>432.87</v>
      </c>
      <c r="U54" s="18">
        <v>31.25</v>
      </c>
      <c r="V54" s="18">
        <v>10.12</v>
      </c>
      <c r="W54" s="18">
        <f t="shared" si="2"/>
        <v>31.25</v>
      </c>
      <c r="X54" s="18"/>
      <c r="Y54" s="18">
        <v>102.26</v>
      </c>
      <c r="Z54" s="13">
        <v>70.31</v>
      </c>
      <c r="AA54" s="13">
        <f t="shared" si="7"/>
        <v>70.31</v>
      </c>
      <c r="AB54" s="13">
        <f t="shared" si="8"/>
        <v>0</v>
      </c>
      <c r="AC54" s="13">
        <v>31.95</v>
      </c>
      <c r="AD54" s="12"/>
    </row>
    <row r="55" ht="18" customHeight="1" spans="1:30">
      <c r="A55" s="16">
        <v>51</v>
      </c>
      <c r="B55" s="17" t="s">
        <v>67</v>
      </c>
      <c r="C55" s="18">
        <v>3369.7</v>
      </c>
      <c r="D55" s="19">
        <v>17</v>
      </c>
      <c r="E55" s="18">
        <v>16.580147</v>
      </c>
      <c r="F55" s="18">
        <v>14.080147</v>
      </c>
      <c r="G55" s="18">
        <v>2.5</v>
      </c>
      <c r="H55" s="18">
        <f t="shared" si="11"/>
        <v>14.080147</v>
      </c>
      <c r="I55" s="18">
        <v>0</v>
      </c>
      <c r="J55" s="18">
        <v>900</v>
      </c>
      <c r="K55" s="19">
        <v>1</v>
      </c>
      <c r="L55" s="18">
        <v>4.487671</v>
      </c>
      <c r="M55" s="18">
        <v>4.487671</v>
      </c>
      <c r="N55" s="18">
        <v>0</v>
      </c>
      <c r="O55" s="18">
        <f t="shared" si="12"/>
        <v>4.487671</v>
      </c>
      <c r="P55" s="18"/>
      <c r="Q55" s="18">
        <v>0</v>
      </c>
      <c r="R55" s="19">
        <v>0</v>
      </c>
      <c r="S55" s="18">
        <v>0</v>
      </c>
      <c r="T55" s="32">
        <v>500</v>
      </c>
      <c r="U55" s="18">
        <v>0</v>
      </c>
      <c r="V55" s="18">
        <v>0</v>
      </c>
      <c r="W55" s="18">
        <f t="shared" si="2"/>
        <v>0</v>
      </c>
      <c r="X55" s="18"/>
      <c r="Y55" s="18">
        <v>21.067818</v>
      </c>
      <c r="Z55" s="13">
        <v>18.567818</v>
      </c>
      <c r="AA55" s="13">
        <f t="shared" si="7"/>
        <v>18.567818</v>
      </c>
      <c r="AB55" s="13">
        <f t="shared" si="8"/>
        <v>0</v>
      </c>
      <c r="AC55" s="13">
        <v>2.5</v>
      </c>
      <c r="AD55" s="12"/>
    </row>
    <row r="56" ht="18" customHeight="1" spans="1:30">
      <c r="A56" s="16">
        <v>52</v>
      </c>
      <c r="B56" s="17" t="s">
        <v>68</v>
      </c>
      <c r="C56" s="18" t="s">
        <v>84</v>
      </c>
      <c r="D56" s="19" t="s">
        <v>84</v>
      </c>
      <c r="E56" s="18" t="s">
        <v>84</v>
      </c>
      <c r="F56" s="18" t="s">
        <v>84</v>
      </c>
      <c r="G56" s="18" t="s">
        <v>84</v>
      </c>
      <c r="H56" s="18"/>
      <c r="I56" s="18">
        <v>0</v>
      </c>
      <c r="J56" s="18" t="s">
        <v>84</v>
      </c>
      <c r="K56" s="19" t="s">
        <v>84</v>
      </c>
      <c r="L56" s="18" t="s">
        <v>84</v>
      </c>
      <c r="M56" s="18" t="s">
        <v>84</v>
      </c>
      <c r="N56" s="18" t="s">
        <v>84</v>
      </c>
      <c r="O56" s="18"/>
      <c r="P56" s="18"/>
      <c r="Q56" s="18" t="s">
        <v>84</v>
      </c>
      <c r="R56" s="19" t="s">
        <v>84</v>
      </c>
      <c r="S56" s="18">
        <v>0</v>
      </c>
      <c r="T56" s="32">
        <v>500</v>
      </c>
      <c r="U56" s="18">
        <v>0</v>
      </c>
      <c r="V56" s="18">
        <v>0</v>
      </c>
      <c r="W56" s="18">
        <f t="shared" si="2"/>
        <v>0</v>
      </c>
      <c r="X56" s="18"/>
      <c r="Y56" s="18" t="s">
        <v>84</v>
      </c>
      <c r="Z56" s="13" t="s">
        <v>84</v>
      </c>
      <c r="AA56" s="13">
        <f t="shared" si="7"/>
        <v>0</v>
      </c>
      <c r="AB56" s="13">
        <f t="shared" si="8"/>
        <v>0</v>
      </c>
      <c r="AC56" s="13" t="s">
        <v>84</v>
      </c>
      <c r="AD56" s="12"/>
    </row>
    <row r="57" ht="18" customHeight="1" spans="1:30">
      <c r="A57" s="16">
        <v>53</v>
      </c>
      <c r="B57" s="17" t="s">
        <v>69</v>
      </c>
      <c r="C57" s="18">
        <v>1800</v>
      </c>
      <c r="D57" s="19">
        <v>4</v>
      </c>
      <c r="E57" s="18">
        <v>9</v>
      </c>
      <c r="F57" s="18">
        <v>9</v>
      </c>
      <c r="G57" s="18">
        <v>0</v>
      </c>
      <c r="H57" s="18">
        <f t="shared" si="11"/>
        <v>9</v>
      </c>
      <c r="I57" s="18">
        <v>0</v>
      </c>
      <c r="J57" s="18">
        <v>0</v>
      </c>
      <c r="K57" s="19">
        <v>0</v>
      </c>
      <c r="L57" s="18">
        <v>0</v>
      </c>
      <c r="M57" s="18">
        <v>0</v>
      </c>
      <c r="N57" s="18">
        <v>0</v>
      </c>
      <c r="O57" s="18">
        <f t="shared" si="12"/>
        <v>0</v>
      </c>
      <c r="P57" s="18"/>
      <c r="Q57" s="18">
        <v>0</v>
      </c>
      <c r="R57" s="19">
        <v>0</v>
      </c>
      <c r="S57" s="18">
        <v>0</v>
      </c>
      <c r="T57" s="32">
        <v>500</v>
      </c>
      <c r="U57" s="18">
        <v>0</v>
      </c>
      <c r="V57" s="18">
        <v>0</v>
      </c>
      <c r="W57" s="18">
        <f t="shared" si="2"/>
        <v>0</v>
      </c>
      <c r="X57" s="18"/>
      <c r="Y57" s="18">
        <v>9</v>
      </c>
      <c r="Z57" s="13">
        <v>9</v>
      </c>
      <c r="AA57" s="13">
        <f t="shared" si="7"/>
        <v>9</v>
      </c>
      <c r="AB57" s="13">
        <f t="shared" si="8"/>
        <v>0</v>
      </c>
      <c r="AC57" s="13">
        <v>0</v>
      </c>
      <c r="AD57" s="12"/>
    </row>
    <row r="58" ht="18" customHeight="1" spans="1:30">
      <c r="A58" s="16">
        <v>54</v>
      </c>
      <c r="B58" s="17" t="s">
        <v>70</v>
      </c>
      <c r="C58" s="18">
        <v>14050</v>
      </c>
      <c r="D58" s="19">
        <v>46</v>
      </c>
      <c r="E58" s="18">
        <v>70.25</v>
      </c>
      <c r="F58" s="18">
        <v>69</v>
      </c>
      <c r="G58" s="18">
        <v>1.25</v>
      </c>
      <c r="H58" s="18">
        <f t="shared" si="11"/>
        <v>69</v>
      </c>
      <c r="I58" s="18">
        <v>0</v>
      </c>
      <c r="J58" s="18">
        <v>4330</v>
      </c>
      <c r="K58" s="19">
        <v>5</v>
      </c>
      <c r="L58" s="18">
        <v>21.65</v>
      </c>
      <c r="M58" s="18">
        <v>21.65</v>
      </c>
      <c r="N58" s="18">
        <v>0</v>
      </c>
      <c r="O58" s="18">
        <f t="shared" si="12"/>
        <v>21.65</v>
      </c>
      <c r="P58" s="18"/>
      <c r="Q58" s="18">
        <v>11706.3</v>
      </c>
      <c r="R58" s="19">
        <v>90</v>
      </c>
      <c r="S58" s="18">
        <v>23.4126</v>
      </c>
      <c r="T58" s="32">
        <v>439.0474</v>
      </c>
      <c r="U58" s="18">
        <v>23.1726</v>
      </c>
      <c r="V58" s="18">
        <v>0.239999999999998</v>
      </c>
      <c r="W58" s="18">
        <f t="shared" si="2"/>
        <v>23.1726</v>
      </c>
      <c r="X58" s="18"/>
      <c r="Y58" s="18">
        <v>115.3126</v>
      </c>
      <c r="Z58" s="13">
        <v>113.8226</v>
      </c>
      <c r="AA58" s="13">
        <f t="shared" si="7"/>
        <v>113.8226</v>
      </c>
      <c r="AB58" s="13">
        <f t="shared" si="8"/>
        <v>0</v>
      </c>
      <c r="AC58" s="13">
        <v>1.49</v>
      </c>
      <c r="AD58" s="12"/>
    </row>
    <row r="59" ht="18" customHeight="1" spans="1:30">
      <c r="A59" s="16">
        <v>55</v>
      </c>
      <c r="B59" s="17" t="s">
        <v>71</v>
      </c>
      <c r="C59" s="18" t="s">
        <v>84</v>
      </c>
      <c r="D59" s="19" t="s">
        <v>84</v>
      </c>
      <c r="E59" s="18" t="s">
        <v>84</v>
      </c>
      <c r="F59" s="18" t="s">
        <v>84</v>
      </c>
      <c r="G59" s="18" t="s">
        <v>84</v>
      </c>
      <c r="H59" s="18"/>
      <c r="I59" s="18">
        <v>0</v>
      </c>
      <c r="J59" s="18" t="s">
        <v>84</v>
      </c>
      <c r="K59" s="19" t="s">
        <v>84</v>
      </c>
      <c r="L59" s="18" t="s">
        <v>84</v>
      </c>
      <c r="M59" s="18" t="s">
        <v>84</v>
      </c>
      <c r="N59" s="18" t="s">
        <v>84</v>
      </c>
      <c r="O59" s="18"/>
      <c r="P59" s="18"/>
      <c r="Q59" s="18" t="s">
        <v>84</v>
      </c>
      <c r="R59" s="19" t="s">
        <v>84</v>
      </c>
      <c r="S59" s="18">
        <v>0</v>
      </c>
      <c r="T59" s="32">
        <v>500</v>
      </c>
      <c r="U59" s="18">
        <v>0</v>
      </c>
      <c r="V59" s="18">
        <v>0</v>
      </c>
      <c r="W59" s="18">
        <f t="shared" si="2"/>
        <v>0</v>
      </c>
      <c r="X59" s="18"/>
      <c r="Y59" s="18" t="s">
        <v>84</v>
      </c>
      <c r="Z59" s="13" t="s">
        <v>84</v>
      </c>
      <c r="AA59" s="13">
        <f t="shared" si="7"/>
        <v>0</v>
      </c>
      <c r="AB59" s="13">
        <f t="shared" si="8"/>
        <v>0</v>
      </c>
      <c r="AC59" s="13" t="s">
        <v>84</v>
      </c>
      <c r="AD59" s="12"/>
    </row>
    <row r="60" ht="18" customHeight="1" spans="1:30">
      <c r="A60" s="16">
        <v>56</v>
      </c>
      <c r="B60" s="17" t="s">
        <v>72</v>
      </c>
      <c r="C60" s="18">
        <v>4222</v>
      </c>
      <c r="D60" s="19">
        <v>10</v>
      </c>
      <c r="E60" s="18">
        <v>21.115</v>
      </c>
      <c r="F60" s="18">
        <v>13.54</v>
      </c>
      <c r="G60" s="18">
        <v>7.58</v>
      </c>
      <c r="H60" s="18">
        <f>F60-I60</f>
        <v>13.54</v>
      </c>
      <c r="I60" s="18">
        <v>0</v>
      </c>
      <c r="J60" s="18">
        <v>0</v>
      </c>
      <c r="K60" s="19">
        <v>0</v>
      </c>
      <c r="L60" s="18">
        <v>0</v>
      </c>
      <c r="M60" s="18">
        <v>0</v>
      </c>
      <c r="N60" s="18">
        <v>0</v>
      </c>
      <c r="O60" s="18">
        <f>M60-P60</f>
        <v>0</v>
      </c>
      <c r="P60" s="18"/>
      <c r="Q60" s="18">
        <v>0</v>
      </c>
      <c r="R60" s="19">
        <v>0</v>
      </c>
      <c r="S60" s="18">
        <v>0</v>
      </c>
      <c r="T60" s="32">
        <v>500</v>
      </c>
      <c r="U60" s="18">
        <v>0</v>
      </c>
      <c r="V60" s="18">
        <v>0</v>
      </c>
      <c r="W60" s="18">
        <f t="shared" si="2"/>
        <v>0</v>
      </c>
      <c r="X60" s="18"/>
      <c r="Y60" s="18">
        <v>21.115</v>
      </c>
      <c r="Z60" s="13">
        <v>13.54</v>
      </c>
      <c r="AA60" s="13">
        <f t="shared" si="7"/>
        <v>13.54</v>
      </c>
      <c r="AB60" s="13">
        <f t="shared" si="8"/>
        <v>0</v>
      </c>
      <c r="AC60" s="13">
        <v>7.58</v>
      </c>
      <c r="AD60" s="12"/>
    </row>
    <row r="61" ht="18" customHeight="1" spans="1:30">
      <c r="A61" s="16">
        <v>57</v>
      </c>
      <c r="B61" s="17" t="s">
        <v>73</v>
      </c>
      <c r="C61" s="18">
        <v>5051</v>
      </c>
      <c r="D61" s="19">
        <v>33</v>
      </c>
      <c r="E61" s="18">
        <v>25.26</v>
      </c>
      <c r="F61" s="18">
        <v>18.5</v>
      </c>
      <c r="G61" s="18">
        <v>6.76</v>
      </c>
      <c r="H61" s="18">
        <f>F61-I61</f>
        <v>18.5</v>
      </c>
      <c r="I61" s="18">
        <v>0</v>
      </c>
      <c r="J61" s="18">
        <v>0</v>
      </c>
      <c r="K61" s="19">
        <v>0</v>
      </c>
      <c r="L61" s="18">
        <v>0</v>
      </c>
      <c r="M61" s="18">
        <v>0</v>
      </c>
      <c r="N61" s="18">
        <v>0</v>
      </c>
      <c r="O61" s="18">
        <f>M61-P61</f>
        <v>0</v>
      </c>
      <c r="P61" s="18"/>
      <c r="Q61" s="18">
        <v>0</v>
      </c>
      <c r="R61" s="19">
        <v>0</v>
      </c>
      <c r="S61" s="18">
        <v>0</v>
      </c>
      <c r="T61" s="32">
        <v>500</v>
      </c>
      <c r="U61" s="18">
        <v>0</v>
      </c>
      <c r="V61" s="18">
        <v>0</v>
      </c>
      <c r="W61" s="18">
        <f t="shared" si="2"/>
        <v>0</v>
      </c>
      <c r="X61" s="18"/>
      <c r="Y61" s="18">
        <v>25.26</v>
      </c>
      <c r="Z61" s="13">
        <v>18.5</v>
      </c>
      <c r="AA61" s="13">
        <f t="shared" si="7"/>
        <v>18.5</v>
      </c>
      <c r="AB61" s="13">
        <f t="shared" si="8"/>
        <v>0</v>
      </c>
      <c r="AC61" s="13">
        <v>6.76</v>
      </c>
      <c r="AD61" s="12"/>
    </row>
    <row r="62" ht="18" customHeight="1" spans="1:30">
      <c r="A62" s="20" t="s">
        <v>74</v>
      </c>
      <c r="B62" s="21"/>
      <c r="C62" s="13">
        <f>SUM(C5:C61)</f>
        <v>397342.3052</v>
      </c>
      <c r="D62" s="14">
        <v>1860</v>
      </c>
      <c r="E62" s="13">
        <v>1948.78358535616</v>
      </c>
      <c r="F62" s="13">
        <f>SUM(F5:F61)</f>
        <v>1274.500147</v>
      </c>
      <c r="G62" s="13">
        <v>672.048424657534</v>
      </c>
      <c r="H62" s="15">
        <f t="shared" ref="H62:J62" si="13">SUM(H5:H61)</f>
        <v>1274.500147</v>
      </c>
      <c r="I62" s="13">
        <f t="shared" si="13"/>
        <v>0</v>
      </c>
      <c r="J62" s="13">
        <f t="shared" si="13"/>
        <v>122831</v>
      </c>
      <c r="K62" s="14">
        <v>136</v>
      </c>
      <c r="L62" s="13">
        <v>597.550958671233</v>
      </c>
      <c r="M62" s="13">
        <f>SUM(M5:M61)</f>
        <v>358.757671</v>
      </c>
      <c r="N62" s="13">
        <f>SUM(N5:N61)</f>
        <v>233.791506849315</v>
      </c>
      <c r="O62" s="15">
        <f t="shared" ref="O62:U62" si="14">SUM(O5:O61)</f>
        <v>358.757671</v>
      </c>
      <c r="P62" s="13">
        <f t="shared" si="14"/>
        <v>0</v>
      </c>
      <c r="Q62" s="13">
        <f t="shared" si="14"/>
        <v>457226.777373</v>
      </c>
      <c r="R62" s="14">
        <v>4105</v>
      </c>
      <c r="S62" s="13">
        <v>898.262016504</v>
      </c>
      <c r="T62" s="13">
        <f t="shared" si="14"/>
        <v>25999.7290786218</v>
      </c>
      <c r="U62" s="13">
        <f t="shared" si="14"/>
        <v>765.2626</v>
      </c>
      <c r="V62" s="13">
        <v>130.0180282</v>
      </c>
      <c r="W62" s="15">
        <f>SUM(W5:W61)</f>
        <v>765.2626</v>
      </c>
      <c r="X62" s="13">
        <f>SUM(X5:X61)</f>
        <v>0</v>
      </c>
      <c r="Y62" s="13">
        <v>3444.5965605314</v>
      </c>
      <c r="Z62" s="13">
        <f>SUM(Z5:Z61)</f>
        <v>2398.520418</v>
      </c>
      <c r="AA62" s="15">
        <f>SUM(AA5:AA61)</f>
        <v>2398.520418</v>
      </c>
      <c r="AB62" s="13">
        <f>SUM(AB5:AB61)</f>
        <v>0</v>
      </c>
      <c r="AC62" s="13">
        <v>1035.85795970685</v>
      </c>
      <c r="AD62" s="42"/>
    </row>
    <row r="64" spans="15:16">
      <c r="O64" s="25">
        <f>H62+O62</f>
        <v>1633.257818</v>
      </c>
      <c r="P64" s="25">
        <f>I62+P62</f>
        <v>0</v>
      </c>
    </row>
  </sheetData>
  <mergeCells count="12">
    <mergeCell ref="A2:AD2"/>
    <mergeCell ref="C3:P3"/>
    <mergeCell ref="Q3:X3"/>
    <mergeCell ref="A62:B62"/>
    <mergeCell ref="A3:A4"/>
    <mergeCell ref="B3:B4"/>
    <mergeCell ref="Y3:Y4"/>
    <mergeCell ref="Z3:Z4"/>
    <mergeCell ref="AA3:AA4"/>
    <mergeCell ref="AB3:AB4"/>
    <mergeCell ref="AC3:AC4"/>
    <mergeCell ref="AD3:AD4"/>
  </mergeCells>
  <printOptions horizontalCentered="1"/>
  <pageMargins left="0.751388888888889" right="0.751388888888889" top="1" bottom="0.511805555555556" header="0.5" footer="0.5"/>
  <pageSetup paperSize="9" scale="64" fitToHeight="0" orientation="landscape" horizontalDpi="600"/>
  <headerFooter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常规业务1-4</vt:lpstr>
      <vt:lpstr>打印版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</cp:lastModifiedBy>
  <dcterms:created xsi:type="dcterms:W3CDTF">2006-09-16T00:00:00Z</dcterms:created>
  <cp:lastPrinted>2021-01-28T08:46:00Z</cp:lastPrinted>
  <dcterms:modified xsi:type="dcterms:W3CDTF">2022-12-23T05:02:10Z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88E744C955E649CE86490BB28CC86F23</vt:lpwstr>
  </property>
</Properties>
</file>