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930"/>
  </bookViews>
  <sheets>
    <sheet name="2018年小微信贷风险补偿资金申请表2" sheetId="1" r:id="rId1"/>
    <sheet name="单户多银行明细" sheetId="10" state="hidden" r:id="rId2"/>
  </sheets>
  <definedNames>
    <definedName name="_xlnm._FilterDatabase" localSheetId="0" hidden="1">'2018年小微信贷风险补偿资金申请表2'!$A$3:$BA$41</definedName>
    <definedName name="_xlnm.Print_Titles" localSheetId="0">'2018年小微信贷风险补偿资金申请表2'!$1:$3</definedName>
  </definedNames>
  <calcPr calcId="114210" fullCalcOnLoad="1"/>
</workbook>
</file>

<file path=xl/calcChain.xml><?xml version="1.0" encoding="utf-8"?>
<calcChain xmlns="http://schemas.openxmlformats.org/spreadsheetml/2006/main">
  <c r="AQ34" i="10"/>
  <c r="AP34"/>
  <c r="AO34"/>
  <c r="V34"/>
  <c r="R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W3"/>
  <c r="T41" i="1"/>
  <c r="AY5"/>
  <c r="AX5"/>
  <c r="AW5"/>
  <c r="AV5"/>
  <c r="AU5"/>
  <c r="AT5"/>
  <c r="AS5"/>
  <c r="AR5"/>
  <c r="AQ5"/>
  <c r="AP5"/>
  <c r="AY4"/>
  <c r="AX4"/>
  <c r="AW4"/>
  <c r="AV4"/>
  <c r="AU4"/>
  <c r="AT4"/>
  <c r="AS4"/>
  <c r="AR4"/>
  <c r="AQ4"/>
  <c r="AP4"/>
</calcChain>
</file>

<file path=xl/sharedStrings.xml><?xml version="1.0" encoding="utf-8"?>
<sst xmlns="http://schemas.openxmlformats.org/spreadsheetml/2006/main" count="915" uniqueCount="287">
  <si>
    <t>制表单位:（盖章）</t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</si>
  <si>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</si>
  <si>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银行名称</t>
    </r>
  </si>
  <si>
    <r>
      <rPr>
        <b/>
        <sz val="9"/>
        <color indexed="8"/>
        <rFont val="宋体"/>
        <charset val="134"/>
      </rPr>
      <t>业务编码</t>
    </r>
  </si>
  <si>
    <r>
      <rPr>
        <b/>
        <sz val="9"/>
        <color indexed="8"/>
        <rFont val="宋体"/>
        <charset val="134"/>
      </rPr>
      <t>银行名称（全称）</t>
    </r>
  </si>
  <si>
    <r>
      <rPr>
        <b/>
        <sz val="9"/>
        <color indexed="8"/>
        <rFont val="宋体"/>
        <charset val="134"/>
      </rPr>
      <t>贷款人</t>
    </r>
  </si>
  <si>
    <r>
      <rPr>
        <b/>
        <sz val="9"/>
        <color indexed="8"/>
        <rFont val="宋体"/>
        <charset val="134"/>
      </rPr>
      <t>实际用款单位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用款人</t>
    </r>
  </si>
  <si>
    <r>
      <rPr>
        <b/>
        <sz val="9"/>
        <color indexed="8"/>
        <rFont val="宋体"/>
        <charset val="134"/>
      </rPr>
      <t>注册码</t>
    </r>
  </si>
  <si>
    <r>
      <rPr>
        <b/>
        <sz val="9"/>
        <color indexed="8"/>
        <rFont val="宋体"/>
        <charset val="134"/>
      </rPr>
      <t>用途不明（个人）</t>
    </r>
  </si>
  <si>
    <r>
      <rPr>
        <b/>
        <sz val="9"/>
        <color indexed="8"/>
        <rFont val="宋体"/>
        <charset val="134"/>
      </rPr>
      <t>借款人不良信用记录</t>
    </r>
  </si>
  <si>
    <r>
      <rPr>
        <b/>
        <sz val="9"/>
        <color indexed="8"/>
        <rFont val="宋体"/>
        <charset val="134"/>
      </rPr>
      <t>企业类型</t>
    </r>
  </si>
  <si>
    <r>
      <rPr>
        <b/>
        <sz val="9"/>
        <color indexed="8"/>
        <rFont val="宋体"/>
        <charset val="134"/>
      </rPr>
      <t>人数</t>
    </r>
  </si>
  <si>
    <r>
      <rPr>
        <b/>
        <sz val="9"/>
        <color indexed="8"/>
        <rFont val="宋体"/>
        <charset val="134"/>
      </rPr>
      <t>营业收入（万元）</t>
    </r>
  </si>
  <si>
    <r>
      <rPr>
        <b/>
        <sz val="9"/>
        <color indexed="8"/>
        <rFont val="宋体"/>
        <charset val="134"/>
      </rPr>
      <t>资产总额（万元）</t>
    </r>
  </si>
  <si>
    <r>
      <rPr>
        <b/>
        <sz val="9"/>
        <color indexed="8"/>
        <rFont val="宋体"/>
        <charset val="134"/>
      </rPr>
      <t>贷款投向</t>
    </r>
  </si>
  <si>
    <r>
      <rPr>
        <b/>
        <sz val="9"/>
        <color indexed="8"/>
        <rFont val="宋体"/>
        <charset val="134"/>
      </rPr>
      <t>贷款金额（万元）</t>
    </r>
  </si>
  <si>
    <r>
      <rPr>
        <b/>
        <sz val="9"/>
        <color indexed="8"/>
        <rFont val="宋体"/>
        <charset val="134"/>
      </rPr>
      <t>贷款发放日期</t>
    </r>
  </si>
  <si>
    <r>
      <rPr>
        <b/>
        <sz val="9"/>
        <color indexed="8"/>
        <rFont val="宋体"/>
        <charset val="134"/>
      </rPr>
      <t>贷款到期日期</t>
    </r>
  </si>
  <si>
    <r>
      <rPr>
        <b/>
        <sz val="9"/>
        <color indexed="8"/>
        <rFont val="宋体"/>
        <charset val="134"/>
      </rPr>
      <t>不良核销时间</t>
    </r>
  </si>
  <si>
    <t>核销实际损失金额(万元)</t>
  </si>
  <si>
    <r>
      <rPr>
        <b/>
        <sz val="9"/>
        <color indexed="8"/>
        <rFont val="宋体"/>
        <charset val="134"/>
      </rPr>
      <t>基准利率</t>
    </r>
    <r>
      <rPr>
        <b/>
        <sz val="9"/>
        <color indexed="8"/>
        <rFont val="Times New Roman"/>
        <family val="1"/>
      </rPr>
      <t>%</t>
    </r>
  </si>
  <si>
    <t>实际利率（年化）</t>
  </si>
  <si>
    <r>
      <rPr>
        <b/>
        <sz val="9"/>
        <color indexed="8"/>
        <rFont val="宋体"/>
        <charset val="134"/>
      </rPr>
      <t>担保贷款</t>
    </r>
  </si>
  <si>
    <r>
      <rPr>
        <b/>
        <sz val="9"/>
        <color indexed="8"/>
        <rFont val="宋体"/>
        <charset val="134"/>
      </rPr>
      <t>是否融担机构担保</t>
    </r>
  </si>
  <si>
    <t>绿色或信用贷款</t>
  </si>
  <si>
    <r>
      <rPr>
        <b/>
        <sz val="9"/>
        <color indexed="8"/>
        <rFont val="宋体"/>
        <charset val="134"/>
      </rPr>
      <t>书面申请报告</t>
    </r>
  </si>
  <si>
    <r>
      <rPr>
        <b/>
        <sz val="9"/>
        <color indexed="8"/>
        <rFont val="宋体"/>
        <charset val="134"/>
      </rPr>
      <t>授信审批意见及相关材料</t>
    </r>
  </si>
  <si>
    <r>
      <rPr>
        <b/>
        <sz val="9"/>
        <color indexed="8"/>
        <rFont val="宋体"/>
        <charset val="134"/>
      </rPr>
      <t>借款合同</t>
    </r>
  </si>
  <si>
    <r>
      <rPr>
        <b/>
        <sz val="9"/>
        <color indexed="8"/>
        <rFont val="宋体"/>
        <charset val="134"/>
      </rPr>
      <t>放款证明材料</t>
    </r>
  </si>
  <si>
    <r>
      <rPr>
        <b/>
        <sz val="9"/>
        <color indexed="8"/>
        <rFont val="宋体"/>
        <charset val="134"/>
      </rPr>
      <t>银行坏账情况说明</t>
    </r>
  </si>
  <si>
    <r>
      <rPr>
        <b/>
        <sz val="9"/>
        <color indexed="8"/>
        <rFont val="宋体"/>
        <charset val="134"/>
      </rPr>
      <t>五级分类情况</t>
    </r>
  </si>
  <si>
    <r>
      <rPr>
        <b/>
        <sz val="9"/>
        <color indexed="8"/>
        <rFont val="宋体"/>
        <charset val="134"/>
      </rPr>
      <t>贷款发放后每期还款流水</t>
    </r>
  </si>
  <si>
    <r>
      <rPr>
        <b/>
        <sz val="9"/>
        <color indexed="8"/>
        <rFont val="宋体"/>
        <charset val="134"/>
      </rPr>
      <t>银行催收相关工作材料</t>
    </r>
  </si>
  <si>
    <r>
      <rPr>
        <b/>
        <sz val="9"/>
        <color indexed="8"/>
        <rFont val="宋体"/>
        <charset val="134"/>
      </rPr>
      <t>风险补偿金申请承诺书</t>
    </r>
  </si>
  <si>
    <r>
      <rPr>
        <b/>
        <sz val="9"/>
        <color indexed="8"/>
        <rFont val="宋体"/>
        <charset val="134"/>
      </rPr>
      <t>法院受理时间</t>
    </r>
  </si>
  <si>
    <r>
      <rPr>
        <b/>
        <sz val="9"/>
        <color indexed="8"/>
        <rFont val="宋体"/>
        <charset val="134"/>
      </rPr>
      <t>法院判决时间</t>
    </r>
  </si>
  <si>
    <r>
      <rPr>
        <b/>
        <sz val="9"/>
        <color indexed="8"/>
        <rFont val="宋体"/>
        <charset val="134"/>
      </rPr>
      <t>法院执行时间</t>
    </r>
  </si>
  <si>
    <r>
      <rPr>
        <b/>
        <sz val="9"/>
        <color indexed="8"/>
        <rFont val="宋体"/>
        <charset val="134"/>
      </rPr>
      <t>逾期</t>
    </r>
    <r>
      <rPr>
        <b/>
        <sz val="9"/>
        <color indexed="8"/>
        <rFont val="宋体"/>
        <charset val="134"/>
      </rPr>
      <t>金额（万元）</t>
    </r>
  </si>
  <si>
    <t>申请补偿金额(万元)</t>
  </si>
  <si>
    <t>是否获得上年度风险补偿资金</t>
  </si>
  <si>
    <r>
      <rPr>
        <b/>
        <sz val="9"/>
        <color indexed="8"/>
        <rFont val="宋体"/>
        <charset val="134"/>
      </rPr>
      <t>备注事项</t>
    </r>
  </si>
  <si>
    <r>
      <rPr>
        <sz val="9"/>
        <color indexed="8"/>
        <rFont val="宋体"/>
        <charset val="134"/>
      </rPr>
      <t>优先</t>
    </r>
  </si>
  <si>
    <r>
      <rPr>
        <sz val="9"/>
        <color indexed="8"/>
        <rFont val="宋体"/>
        <charset val="134"/>
      </rPr>
      <t>核销日期</t>
    </r>
  </si>
  <si>
    <r>
      <rPr>
        <sz val="9"/>
        <color indexed="8"/>
        <rFont val="宋体"/>
        <charset val="134"/>
      </rPr>
      <t>资料个数</t>
    </r>
  </si>
  <si>
    <r>
      <rPr>
        <sz val="9"/>
        <color indexed="8"/>
        <rFont val="宋体"/>
        <charset val="134"/>
      </rPr>
      <t>不是小微企业</t>
    </r>
  </si>
  <si>
    <r>
      <rPr>
        <sz val="9"/>
        <color indexed="8"/>
        <rFont val="宋体"/>
        <charset val="134"/>
      </rPr>
      <t>未用于生产经营</t>
    </r>
  </si>
  <si>
    <r>
      <rPr>
        <sz val="9"/>
        <color indexed="8"/>
        <rFont val="宋体"/>
        <charset val="134"/>
      </rPr>
      <t>有融资性机构担保</t>
    </r>
  </si>
  <si>
    <r>
      <rPr>
        <sz val="9"/>
        <color indexed="8"/>
        <rFont val="宋体"/>
        <charset val="134"/>
      </rPr>
      <t>逾期时间未满</t>
    </r>
    <r>
      <rPr>
        <sz val="9"/>
        <color indexed="8"/>
        <rFont val="Times New Roman"/>
        <family val="1"/>
      </rPr>
      <t>180</t>
    </r>
    <r>
      <rPr>
        <sz val="9"/>
        <color indexed="8"/>
        <rFont val="宋体"/>
        <charset val="134"/>
      </rPr>
      <t>天</t>
    </r>
  </si>
  <si>
    <r>
      <rPr>
        <sz val="9"/>
        <color indexed="8"/>
        <rFont val="宋体"/>
        <charset val="134"/>
      </rPr>
      <t>无法院受理文书</t>
    </r>
  </si>
  <si>
    <r>
      <rPr>
        <sz val="9"/>
        <color indexed="8"/>
        <rFont val="宋体"/>
        <charset val="134"/>
      </rPr>
      <t>借款人及用款人有不良信用记录</t>
    </r>
  </si>
  <si>
    <r>
      <rPr>
        <sz val="9"/>
        <color indexed="8"/>
        <rFont val="宋体"/>
        <charset val="134"/>
      </rPr>
      <t>无注册码</t>
    </r>
  </si>
  <si>
    <r>
      <rPr>
        <sz val="9"/>
        <color indexed="8"/>
        <rFont val="宋体"/>
        <charset val="134"/>
      </rPr>
      <t>或者承兑</t>
    </r>
  </si>
  <si>
    <r>
      <rPr>
        <sz val="9"/>
        <color indexed="8"/>
        <rFont val="宋体"/>
        <charset val="134"/>
      </rPr>
      <t>交通银行股份有限公司</t>
    </r>
  </si>
  <si>
    <t>3-001</t>
  </si>
  <si>
    <r>
      <rPr>
        <sz val="9"/>
        <color indexed="8"/>
        <rFont val="宋体"/>
        <charset val="134"/>
      </rPr>
      <t>湖南易通汽车配件科技发展有限公司</t>
    </r>
  </si>
  <si>
    <t>430121000007369</t>
  </si>
  <si>
    <r>
      <rPr>
        <sz val="9"/>
        <color indexed="8"/>
        <rFont val="宋体"/>
        <charset val="134"/>
      </rPr>
      <t>质押</t>
    </r>
  </si>
  <si>
    <r>
      <rPr>
        <sz val="9"/>
        <color indexed="8"/>
        <rFont val="宋体"/>
        <charset val="134"/>
      </rPr>
      <t>有</t>
    </r>
  </si>
  <si>
    <r>
      <rPr>
        <sz val="9"/>
        <color indexed="8"/>
        <rFont val="宋体"/>
        <charset val="134"/>
      </rPr>
      <t>无</t>
    </r>
  </si>
  <si>
    <r>
      <rPr>
        <sz val="9"/>
        <color indexed="8"/>
        <rFont val="宋体"/>
        <charset val="134"/>
      </rPr>
      <t>无关</t>
    </r>
  </si>
  <si>
    <t>3-002</t>
  </si>
  <si>
    <t>合计</t>
  </si>
  <si>
    <t>单户多银行明细</t>
  </si>
  <si>
    <r>
      <rPr>
        <b/>
        <sz val="9"/>
        <color indexed="8"/>
        <rFont val="宋体"/>
        <charset val="134"/>
      </rPr>
      <t>银行机构编码</t>
    </r>
  </si>
  <si>
    <r>
      <rPr>
        <b/>
        <sz val="9"/>
        <color indexed="8"/>
        <rFont val="宋体"/>
        <charset val="134"/>
      </rPr>
      <t>注册码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身份证号码</t>
    </r>
  </si>
  <si>
    <r>
      <rPr>
        <b/>
        <sz val="9"/>
        <color indexed="8"/>
        <rFont val="宋体"/>
        <charset val="134"/>
      </rPr>
      <t>借款人及用款人不良信用记录</t>
    </r>
  </si>
  <si>
    <r>
      <rPr>
        <b/>
        <sz val="9"/>
        <color indexed="8"/>
        <rFont val="宋体"/>
        <charset val="134"/>
      </rPr>
      <t>重新判定小微</t>
    </r>
  </si>
  <si>
    <r>
      <rPr>
        <b/>
        <sz val="9"/>
        <color indexed="8"/>
        <rFont val="宋体"/>
        <charset val="134"/>
      </rPr>
      <t>不良贷款核销时间</t>
    </r>
  </si>
  <si>
    <r>
      <rPr>
        <b/>
        <sz val="9"/>
        <color indexed="8"/>
        <rFont val="宋体"/>
        <charset val="134"/>
      </rPr>
      <t>不良贷款核销实际损失金额</t>
    </r>
  </si>
  <si>
    <r>
      <rPr>
        <b/>
        <sz val="9"/>
        <color indexed="8"/>
        <rFont val="宋体"/>
        <charset val="134"/>
      </rPr>
      <t>实际利率</t>
    </r>
    <r>
      <rPr>
        <b/>
        <sz val="9"/>
        <color indexed="8"/>
        <rFont val="Times New Roman"/>
        <family val="1"/>
      </rPr>
      <t>%</t>
    </r>
  </si>
  <si>
    <r>
      <rPr>
        <b/>
        <sz val="9"/>
        <color indexed="8"/>
        <rFont val="宋体"/>
        <charset val="134"/>
      </rPr>
      <t>利率上浮比例</t>
    </r>
    <r>
      <rPr>
        <b/>
        <sz val="9"/>
        <color indexed="8"/>
        <rFont val="Times New Roman"/>
        <family val="1"/>
      </rPr>
      <t>%</t>
    </r>
  </si>
  <si>
    <r>
      <rPr>
        <b/>
        <sz val="9"/>
        <color indexed="8"/>
        <rFont val="宋体"/>
        <charset val="134"/>
      </rPr>
      <t>是否融资性担保机构担保</t>
    </r>
  </si>
  <si>
    <r>
      <rPr>
        <b/>
        <sz val="9"/>
        <color indexed="8"/>
        <rFont val="宋体"/>
        <charset val="134"/>
      </rPr>
      <t>优先补偿贷款</t>
    </r>
  </si>
  <si>
    <r>
      <rPr>
        <b/>
        <sz val="9"/>
        <color indexed="8"/>
        <rFont val="宋体"/>
        <charset val="134"/>
      </rPr>
      <t>法院受理文书时间</t>
    </r>
  </si>
  <si>
    <r>
      <rPr>
        <b/>
        <sz val="9"/>
        <color indexed="8"/>
        <rFont val="宋体"/>
        <charset val="134"/>
      </rPr>
      <t>法院判决书时间</t>
    </r>
  </si>
  <si>
    <r>
      <rPr>
        <b/>
        <sz val="9"/>
        <color indexed="8"/>
        <rFont val="宋体"/>
        <charset val="134"/>
      </rPr>
      <t>法院执行书时间</t>
    </r>
  </si>
  <si>
    <t>逾期/损失金额（万元）</t>
  </si>
  <si>
    <r>
      <rPr>
        <b/>
        <sz val="9"/>
        <color indexed="8"/>
        <rFont val="宋体"/>
        <charset val="134"/>
      </rPr>
      <t>可申报金额</t>
    </r>
  </si>
  <si>
    <r>
      <rPr>
        <b/>
        <sz val="9"/>
        <color indexed="8"/>
        <rFont val="宋体"/>
        <charset val="134"/>
      </rPr>
      <t>补偿金额</t>
    </r>
  </si>
  <si>
    <r>
      <rPr>
        <b/>
        <sz val="9"/>
        <color indexed="8"/>
        <rFont val="宋体"/>
        <charset val="134"/>
      </rPr>
      <t>核销优选</t>
    </r>
  </si>
  <si>
    <r>
      <rPr>
        <b/>
        <sz val="9"/>
        <color indexed="8"/>
        <rFont val="宋体"/>
        <charset val="134"/>
      </rPr>
      <t>利率优选</t>
    </r>
  </si>
  <si>
    <r>
      <rPr>
        <b/>
        <sz val="9"/>
        <color indexed="8"/>
        <rFont val="宋体"/>
        <charset val="134"/>
      </rPr>
      <t>补偿优选</t>
    </r>
  </si>
  <si>
    <r>
      <rPr>
        <b/>
        <sz val="9"/>
        <color indexed="8"/>
        <rFont val="宋体"/>
        <charset val="134"/>
      </rPr>
      <t>单户多银行</t>
    </r>
  </si>
  <si>
    <r>
      <rPr>
        <b/>
        <sz val="9"/>
        <color indexed="8"/>
        <rFont val="宋体"/>
        <charset val="134"/>
      </rPr>
      <t>笔数</t>
    </r>
  </si>
  <si>
    <r>
      <rPr>
        <b/>
        <sz val="9"/>
        <color indexed="8"/>
        <rFont val="宋体"/>
        <charset val="134"/>
      </rPr>
      <t>比例</t>
    </r>
  </si>
  <si>
    <t>1</t>
  </si>
  <si>
    <r>
      <rPr>
        <sz val="9"/>
        <color indexed="8"/>
        <rFont val="宋体"/>
        <charset val="134"/>
      </rPr>
      <t>长沙银行股份有限公司</t>
    </r>
  </si>
  <si>
    <t>4-387</t>
  </si>
  <si>
    <r>
      <rPr>
        <sz val="9"/>
        <color indexed="8"/>
        <rFont val="宋体"/>
        <charset val="134"/>
      </rPr>
      <t>长沙银行股份有限公司小企业信贷中心星城分中心</t>
    </r>
  </si>
  <si>
    <r>
      <rPr>
        <sz val="9"/>
        <color indexed="8"/>
        <rFont val="宋体"/>
        <charset val="134"/>
      </rPr>
      <t>胡文</t>
    </r>
  </si>
  <si>
    <t>431124198904190358</t>
  </si>
  <si>
    <r>
      <rPr>
        <sz val="9"/>
        <color indexed="8"/>
        <rFont val="宋体"/>
        <charset val="134"/>
      </rPr>
      <t>长沙市芙蓉区神州石材商行</t>
    </r>
  </si>
  <si>
    <t>430102600293029</t>
  </si>
  <si>
    <r>
      <rPr>
        <sz val="9"/>
        <color indexed="8"/>
        <rFont val="宋体"/>
        <charset val="134"/>
      </rPr>
      <t>否</t>
    </r>
  </si>
  <si>
    <r>
      <rPr>
        <sz val="9"/>
        <color indexed="8"/>
        <rFont val="宋体"/>
        <charset val="134"/>
      </rPr>
      <t>无资料</t>
    </r>
  </si>
  <si>
    <r>
      <rPr>
        <sz val="9"/>
        <color indexed="8"/>
        <rFont val="宋体"/>
        <charset val="134"/>
      </rPr>
      <t>个体工商户</t>
    </r>
  </si>
  <si>
    <r>
      <rPr>
        <sz val="9"/>
        <color indexed="8"/>
        <rFont val="宋体"/>
        <charset val="134"/>
      </rPr>
      <t>生产经营</t>
    </r>
  </si>
  <si>
    <r>
      <rPr>
        <sz val="9"/>
        <color indexed="8"/>
        <rFont val="宋体"/>
        <charset val="134"/>
      </rPr>
      <t>保证</t>
    </r>
  </si>
  <si>
    <r>
      <rPr>
        <sz val="9"/>
        <color indexed="8"/>
        <rFont val="宋体"/>
        <charset val="134"/>
      </rPr>
      <t>可疑</t>
    </r>
  </si>
  <si>
    <r>
      <rPr>
        <sz val="9"/>
        <color indexed="8"/>
        <rFont val="宋体"/>
        <charset val="134"/>
      </rPr>
      <t>单户多银行</t>
    </r>
  </si>
  <si>
    <t>2</t>
  </si>
  <si>
    <r>
      <rPr>
        <sz val="9"/>
        <color indexed="8"/>
        <rFont val="宋体"/>
        <charset val="134"/>
      </rPr>
      <t>中国民生银行股份有限公司</t>
    </r>
  </si>
  <si>
    <t>5-175</t>
  </si>
  <si>
    <r>
      <rPr>
        <sz val="9"/>
        <rFont val="宋体"/>
        <charset val="134"/>
      </rPr>
      <t>中国民生银行股份有限公司长沙三湘南湖支行</t>
    </r>
  </si>
  <si>
    <r>
      <rPr>
        <sz val="9"/>
        <rFont val="宋体"/>
        <charset val="134"/>
      </rPr>
      <t>胡文</t>
    </r>
  </si>
  <si>
    <r>
      <rPr>
        <sz val="9"/>
        <rFont val="宋体"/>
        <charset val="134"/>
      </rPr>
      <t>长沙市芙蓉区神州石材商行</t>
    </r>
  </si>
  <si>
    <r>
      <rPr>
        <sz val="9"/>
        <rFont val="宋体"/>
        <charset val="134"/>
      </rPr>
      <t>否</t>
    </r>
  </si>
  <si>
    <r>
      <rPr>
        <sz val="9"/>
        <rFont val="宋体"/>
        <charset val="134"/>
      </rPr>
      <t>无不良信用记录</t>
    </r>
  </si>
  <si>
    <r>
      <rPr>
        <sz val="9"/>
        <rFont val="宋体"/>
        <charset val="134"/>
      </rPr>
      <t>个体工商户</t>
    </r>
  </si>
  <si>
    <r>
      <rPr>
        <sz val="9"/>
        <rFont val="宋体"/>
        <charset val="134"/>
      </rPr>
      <t>生产经营</t>
    </r>
  </si>
  <si>
    <r>
      <rPr>
        <sz val="9"/>
        <rFont val="宋体"/>
        <charset val="134"/>
      </rPr>
      <t>保证</t>
    </r>
  </si>
  <si>
    <r>
      <rPr>
        <sz val="9"/>
        <rFont val="宋体"/>
        <charset val="134"/>
      </rPr>
      <t>有</t>
    </r>
  </si>
  <si>
    <r>
      <rPr>
        <sz val="9"/>
        <rFont val="宋体"/>
        <charset val="134"/>
      </rPr>
      <t>损失</t>
    </r>
  </si>
  <si>
    <t>3</t>
  </si>
  <si>
    <t>5-150</t>
  </si>
  <si>
    <r>
      <rPr>
        <sz val="9"/>
        <rFont val="宋体"/>
        <charset val="134"/>
      </rPr>
      <t>中国民生银行股份有限公司长沙芙蓉广场支行</t>
    </r>
  </si>
  <si>
    <r>
      <rPr>
        <sz val="9"/>
        <rFont val="宋体"/>
        <charset val="134"/>
      </rPr>
      <t>颜鹏腾</t>
    </r>
  </si>
  <si>
    <t>350524198210064032</t>
  </si>
  <si>
    <r>
      <rPr>
        <sz val="9"/>
        <rFont val="宋体"/>
        <charset val="134"/>
      </rPr>
      <t>长沙市雨花区湖南高桥大市场华腾茗茶经营部</t>
    </r>
  </si>
  <si>
    <t>430111000175826</t>
  </si>
  <si>
    <t>4</t>
  </si>
  <si>
    <r>
      <rPr>
        <sz val="9"/>
        <color indexed="8"/>
        <rFont val="宋体"/>
        <charset val="134"/>
      </rPr>
      <t>广东南粤银行股份有限公司</t>
    </r>
  </si>
  <si>
    <t>22-043</t>
  </si>
  <si>
    <r>
      <rPr>
        <sz val="9"/>
        <color indexed="8"/>
        <rFont val="宋体"/>
        <charset val="134"/>
      </rPr>
      <t>广东南粤银行股份有限公司长沙分行</t>
    </r>
  </si>
  <si>
    <r>
      <rPr>
        <sz val="9"/>
        <color indexed="8"/>
        <rFont val="宋体"/>
        <charset val="134"/>
      </rPr>
      <t>颜鹏腾</t>
    </r>
  </si>
  <si>
    <r>
      <rPr>
        <sz val="9"/>
        <color indexed="8"/>
        <rFont val="宋体"/>
        <charset val="134"/>
      </rPr>
      <t>湖南韵之源茶业有限公司</t>
    </r>
  </si>
  <si>
    <r>
      <rPr>
        <sz val="9"/>
        <color indexed="8"/>
        <rFont val="宋体"/>
        <charset val="134"/>
      </rPr>
      <t>无不良信用记录</t>
    </r>
  </si>
  <si>
    <r>
      <rPr>
        <sz val="9"/>
        <color indexed="8"/>
        <rFont val="宋体"/>
        <charset val="134"/>
      </rPr>
      <t>批发业</t>
    </r>
  </si>
  <si>
    <r>
      <rPr>
        <sz val="9"/>
        <color indexed="8"/>
        <rFont val="宋体"/>
        <charset val="134"/>
      </rPr>
      <t>小微</t>
    </r>
  </si>
  <si>
    <r>
      <rPr>
        <sz val="9"/>
        <color indexed="8"/>
        <rFont val="宋体"/>
        <charset val="134"/>
      </rPr>
      <t>抵押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保证</t>
    </r>
  </si>
  <si>
    <r>
      <rPr>
        <sz val="9"/>
        <color indexed="8"/>
        <rFont val="宋体"/>
        <charset val="134"/>
      </rPr>
      <t>损失</t>
    </r>
  </si>
  <si>
    <t>5</t>
  </si>
  <si>
    <t>4-323</t>
  </si>
  <si>
    <r>
      <rPr>
        <sz val="9"/>
        <color indexed="8"/>
        <rFont val="宋体"/>
        <charset val="134"/>
      </rPr>
      <t>长沙银行股份有限公司汇融支行</t>
    </r>
  </si>
  <si>
    <r>
      <rPr>
        <sz val="9"/>
        <color indexed="8"/>
        <rFont val="宋体"/>
        <charset val="134"/>
      </rPr>
      <t>长沙市雨花区五锋茶业商行</t>
    </r>
  </si>
  <si>
    <t>430111600037496</t>
  </si>
  <si>
    <t>6</t>
  </si>
  <si>
    <t>22-032</t>
  </si>
  <si>
    <r>
      <rPr>
        <sz val="9"/>
        <color indexed="8"/>
        <rFont val="宋体"/>
        <charset val="134"/>
      </rPr>
      <t>陈灿生</t>
    </r>
  </si>
  <si>
    <t>352124196705043533</t>
  </si>
  <si>
    <r>
      <rPr>
        <sz val="9"/>
        <color indexed="8"/>
        <rFont val="宋体"/>
        <charset val="134"/>
      </rPr>
      <t>次级</t>
    </r>
  </si>
  <si>
    <t>7</t>
  </si>
  <si>
    <t>5-032</t>
  </si>
  <si>
    <r>
      <rPr>
        <sz val="9"/>
        <rFont val="宋体"/>
        <charset val="134"/>
      </rPr>
      <t>中国民生银行股份有限公司长沙高桥支行</t>
    </r>
  </si>
  <si>
    <r>
      <rPr>
        <sz val="9"/>
        <rFont val="宋体"/>
        <charset val="134"/>
      </rPr>
      <t>李耀辉</t>
    </r>
  </si>
  <si>
    <t>350524198411234579</t>
  </si>
  <si>
    <r>
      <rPr>
        <sz val="9"/>
        <rFont val="宋体"/>
        <charset val="134"/>
      </rPr>
      <t>长沙市雨花区仁久茗茶商行</t>
    </r>
  </si>
  <si>
    <t>430111600293903</t>
  </si>
  <si>
    <t>8</t>
  </si>
  <si>
    <t>22-046</t>
  </si>
  <si>
    <r>
      <rPr>
        <sz val="9"/>
        <color indexed="8"/>
        <rFont val="宋体"/>
        <charset val="134"/>
      </rPr>
      <t>李静娟</t>
    </r>
  </si>
  <si>
    <t>350600198212101065</t>
  </si>
  <si>
    <r>
      <rPr>
        <sz val="9"/>
        <color indexed="8"/>
        <rFont val="宋体"/>
        <charset val="134"/>
      </rPr>
      <t>长沙市雨花区仁久茗茶商行</t>
    </r>
  </si>
  <si>
    <t>9</t>
  </si>
  <si>
    <t>5-244</t>
  </si>
  <si>
    <r>
      <rPr>
        <sz val="9"/>
        <rFont val="宋体"/>
        <charset val="134"/>
      </rPr>
      <t>中国民生银行股份有限公司长沙分行营业部</t>
    </r>
  </si>
  <si>
    <r>
      <rPr>
        <sz val="9"/>
        <rFont val="宋体"/>
        <charset val="134"/>
      </rPr>
      <t>汤剑锋</t>
    </r>
  </si>
  <si>
    <t>350524198302024513</t>
  </si>
  <si>
    <r>
      <rPr>
        <sz val="9"/>
        <rFont val="宋体"/>
        <charset val="134"/>
      </rPr>
      <t>长沙市雨花区龙腾阁茶具经营部</t>
    </r>
  </si>
  <si>
    <t>430111600401454</t>
  </si>
  <si>
    <t>10</t>
  </si>
  <si>
    <t>22-040</t>
  </si>
  <si>
    <r>
      <rPr>
        <sz val="9"/>
        <color indexed="8"/>
        <rFont val="宋体"/>
        <charset val="134"/>
      </rPr>
      <t>李彩萍</t>
    </r>
  </si>
  <si>
    <t>350524198608074601</t>
  </si>
  <si>
    <r>
      <rPr>
        <sz val="9"/>
        <color indexed="8"/>
        <rFont val="宋体"/>
        <charset val="134"/>
      </rPr>
      <t>长沙市雨花区龙腾阁茶具经营部</t>
    </r>
  </si>
  <si>
    <t>11</t>
  </si>
  <si>
    <t>4-453</t>
  </si>
  <si>
    <r>
      <rPr>
        <sz val="9"/>
        <color indexed="8"/>
        <rFont val="宋体"/>
        <charset val="134"/>
      </rPr>
      <t>陈正容</t>
    </r>
  </si>
  <si>
    <t>352226196203104234</t>
  </si>
  <si>
    <r>
      <rPr>
        <sz val="9"/>
        <color indexed="8"/>
        <rFont val="宋体"/>
        <charset val="134"/>
      </rPr>
      <t>长沙市雨花区健长茶叶商行</t>
    </r>
  </si>
  <si>
    <t>430111600443422</t>
  </si>
  <si>
    <t>12</t>
  </si>
  <si>
    <t>5-155</t>
  </si>
  <si>
    <r>
      <rPr>
        <sz val="9"/>
        <rFont val="宋体"/>
        <charset val="134"/>
      </rPr>
      <t>陈正容</t>
    </r>
  </si>
  <si>
    <r>
      <rPr>
        <sz val="9"/>
        <rFont val="宋体"/>
        <charset val="134"/>
      </rPr>
      <t>长沙市雨花区健长茶叶商行</t>
    </r>
  </si>
  <si>
    <t>13</t>
  </si>
  <si>
    <t>5-090</t>
  </si>
  <si>
    <r>
      <rPr>
        <sz val="9"/>
        <rFont val="宋体"/>
        <charset val="134"/>
      </rPr>
      <t>中国民生银行股份有限公司长沙人民路支行</t>
    </r>
  </si>
  <si>
    <r>
      <rPr>
        <sz val="9"/>
        <rFont val="宋体"/>
        <charset val="134"/>
      </rPr>
      <t>陈梓平</t>
    </r>
  </si>
  <si>
    <t>430181196408141052</t>
  </si>
  <si>
    <r>
      <rPr>
        <sz val="9"/>
        <rFont val="宋体"/>
        <charset val="134"/>
      </rPr>
      <t>浏阳市凯祥烟花出口厂</t>
    </r>
  </si>
  <si>
    <t>430181000006015</t>
  </si>
  <si>
    <r>
      <rPr>
        <sz val="9"/>
        <color indexed="8"/>
        <rFont val="宋体"/>
        <charset val="134"/>
      </rPr>
      <t>核销优选</t>
    </r>
  </si>
  <si>
    <t>14</t>
  </si>
  <si>
    <r>
      <rPr>
        <sz val="9"/>
        <color indexed="8"/>
        <rFont val="宋体"/>
        <charset val="134"/>
      </rPr>
      <t>中信银行股份有限公司</t>
    </r>
  </si>
  <si>
    <t>19-052</t>
  </si>
  <si>
    <r>
      <rPr>
        <sz val="9"/>
        <color indexed="8"/>
        <rFont val="宋体"/>
        <charset val="134"/>
      </rPr>
      <t>中信银行股份有限公司长沙浏阳支行</t>
    </r>
  </si>
  <si>
    <r>
      <rPr>
        <sz val="9"/>
        <color indexed="8"/>
        <rFont val="宋体"/>
        <charset val="134"/>
      </rPr>
      <t>浏阳市凯祥烟花出口厂</t>
    </r>
  </si>
  <si>
    <r>
      <rPr>
        <sz val="9"/>
        <color indexed="8"/>
        <rFont val="宋体"/>
        <charset val="134"/>
      </rPr>
      <t>工业</t>
    </r>
  </si>
  <si>
    <r>
      <rPr>
        <sz val="9"/>
        <color indexed="8"/>
        <rFont val="宋体"/>
        <charset val="134"/>
      </rPr>
      <t>质押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保证</t>
    </r>
  </si>
  <si>
    <t>15</t>
  </si>
  <si>
    <t>4-520</t>
  </si>
  <si>
    <r>
      <rPr>
        <sz val="9"/>
        <color indexed="8"/>
        <rFont val="宋体"/>
        <charset val="134"/>
      </rPr>
      <t>长沙银行股份有限公司联汇支行</t>
    </r>
  </si>
  <si>
    <r>
      <rPr>
        <sz val="9"/>
        <color indexed="8"/>
        <rFont val="宋体"/>
        <charset val="134"/>
      </rPr>
      <t>周英仁</t>
    </r>
  </si>
  <si>
    <t>430181197303270012</t>
  </si>
  <si>
    <r>
      <rPr>
        <sz val="9"/>
        <color indexed="8"/>
        <rFont val="宋体"/>
        <charset val="134"/>
      </rPr>
      <t>浏阳市联胜烟花制造厂</t>
    </r>
  </si>
  <si>
    <t>430181000016729</t>
  </si>
  <si>
    <t>16</t>
  </si>
  <si>
    <t>5-122</t>
  </si>
  <si>
    <r>
      <rPr>
        <sz val="9"/>
        <rFont val="宋体"/>
        <charset val="134"/>
      </rPr>
      <t>中国民生银行股份有限公司长沙浏阳支行</t>
    </r>
  </si>
  <si>
    <r>
      <rPr>
        <sz val="9"/>
        <rFont val="宋体"/>
        <charset val="134"/>
      </rPr>
      <t>周英仁</t>
    </r>
  </si>
  <si>
    <r>
      <rPr>
        <sz val="9"/>
        <rFont val="宋体"/>
        <charset val="134"/>
      </rPr>
      <t>浏阳市联胜烟花制造厂</t>
    </r>
  </si>
  <si>
    <t>17</t>
  </si>
  <si>
    <t>19-003</t>
  </si>
  <si>
    <t>18</t>
  </si>
  <si>
    <t>5-078</t>
  </si>
  <si>
    <r>
      <rPr>
        <sz val="9"/>
        <rFont val="宋体"/>
        <charset val="134"/>
      </rPr>
      <t>中国民生银行股份有限公司长沙分行</t>
    </r>
  </si>
  <si>
    <r>
      <rPr>
        <sz val="9"/>
        <rFont val="宋体"/>
        <charset val="134"/>
      </rPr>
      <t>罗光明</t>
    </r>
  </si>
  <si>
    <t>430123197005220072</t>
  </si>
  <si>
    <r>
      <rPr>
        <sz val="9"/>
        <rFont val="宋体"/>
        <charset val="134"/>
      </rPr>
      <t>浏阳市永华出口花炮厂</t>
    </r>
  </si>
  <si>
    <t>430181000016987</t>
  </si>
  <si>
    <t>19</t>
  </si>
  <si>
    <t>19-065</t>
  </si>
  <si>
    <r>
      <rPr>
        <sz val="9"/>
        <color indexed="8"/>
        <rFont val="宋体"/>
        <charset val="134"/>
      </rPr>
      <t>浏阳市永华出口花炮厂</t>
    </r>
  </si>
  <si>
    <t>20</t>
  </si>
  <si>
    <t>5-119</t>
  </si>
  <si>
    <r>
      <rPr>
        <sz val="9"/>
        <rFont val="宋体"/>
        <charset val="134"/>
      </rPr>
      <t>中国民生银行股份有限公司长沙支行</t>
    </r>
  </si>
  <si>
    <r>
      <rPr>
        <sz val="9"/>
        <rFont val="宋体"/>
        <charset val="134"/>
      </rPr>
      <t>陈宜富</t>
    </r>
  </si>
  <si>
    <t>430123195708247379</t>
  </si>
  <si>
    <r>
      <rPr>
        <sz val="9"/>
        <rFont val="宋体"/>
        <charset val="134"/>
      </rPr>
      <t>浏阳市金刚富华鞭炮厂</t>
    </r>
  </si>
  <si>
    <t>430181000035073</t>
  </si>
  <si>
    <t>21</t>
  </si>
  <si>
    <t>19-020</t>
  </si>
  <si>
    <r>
      <rPr>
        <sz val="9"/>
        <color indexed="8"/>
        <rFont val="宋体"/>
        <charset val="134"/>
      </rPr>
      <t>浏阳市金刚富华鞭炮厂</t>
    </r>
  </si>
  <si>
    <t>22</t>
  </si>
  <si>
    <t>5-231</t>
  </si>
  <si>
    <r>
      <rPr>
        <sz val="9"/>
        <rFont val="宋体"/>
        <charset val="134"/>
      </rPr>
      <t>李坚</t>
    </r>
  </si>
  <si>
    <t>430181197912010056</t>
  </si>
  <si>
    <r>
      <rPr>
        <sz val="9"/>
        <rFont val="宋体"/>
        <charset val="134"/>
      </rPr>
      <t>浏阳市日昌化工经营部</t>
    </r>
  </si>
  <si>
    <t>430181000046293</t>
  </si>
  <si>
    <t>23</t>
  </si>
  <si>
    <r>
      <rPr>
        <sz val="9"/>
        <color indexed="8"/>
        <rFont val="宋体"/>
        <charset val="134"/>
      </rPr>
      <t>北京银行股份有限公司</t>
    </r>
  </si>
  <si>
    <t>6-019</t>
  </si>
  <si>
    <r>
      <rPr>
        <sz val="9"/>
        <rFont val="宋体"/>
        <charset val="134"/>
      </rPr>
      <t>北京银行股份有限公司长沙分行营业部</t>
    </r>
  </si>
  <si>
    <r>
      <rPr>
        <sz val="9"/>
        <color indexed="8"/>
        <rFont val="宋体"/>
        <charset val="134"/>
      </rPr>
      <t>利率优选</t>
    </r>
  </si>
  <si>
    <t>24</t>
  </si>
  <si>
    <t>4-369</t>
  </si>
  <si>
    <r>
      <rPr>
        <sz val="9"/>
        <color indexed="8"/>
        <rFont val="宋体"/>
        <charset val="134"/>
      </rPr>
      <t>长沙银行股份有限公司浏阳支行</t>
    </r>
  </si>
  <si>
    <r>
      <rPr>
        <sz val="9"/>
        <color indexed="8"/>
        <rFont val="宋体"/>
        <charset val="134"/>
      </rPr>
      <t>浏阳九洲服饰有限公司</t>
    </r>
  </si>
  <si>
    <t>430181000055340</t>
  </si>
  <si>
    <r>
      <rPr>
        <sz val="9"/>
        <color indexed="8"/>
        <rFont val="宋体"/>
        <charset val="134"/>
      </rPr>
      <t>抵押</t>
    </r>
  </si>
  <si>
    <t>25</t>
  </si>
  <si>
    <r>
      <rPr>
        <sz val="9"/>
        <color indexed="8"/>
        <rFont val="宋体"/>
        <charset val="134"/>
      </rPr>
      <t>中国工商银行股份有限公司</t>
    </r>
  </si>
  <si>
    <t>8-136</t>
  </si>
  <si>
    <r>
      <rPr>
        <sz val="9"/>
        <rFont val="宋体"/>
        <charset val="134"/>
      </rPr>
      <t>中国工商银行股份有限公司浏阳支行</t>
    </r>
  </si>
  <si>
    <r>
      <rPr>
        <sz val="9"/>
        <rFont val="宋体"/>
        <charset val="134"/>
      </rPr>
      <t>浏阳九洲服饰有限公司</t>
    </r>
  </si>
  <si>
    <r>
      <rPr>
        <sz val="9"/>
        <rFont val="宋体"/>
        <charset val="134"/>
      </rPr>
      <t>无资料</t>
    </r>
  </si>
  <si>
    <r>
      <rPr>
        <sz val="9"/>
        <rFont val="宋体"/>
        <charset val="134"/>
      </rPr>
      <t>抵押</t>
    </r>
  </si>
  <si>
    <r>
      <rPr>
        <sz val="9"/>
        <rFont val="宋体"/>
        <charset val="134"/>
      </rPr>
      <t>次级</t>
    </r>
  </si>
  <si>
    <t>26</t>
  </si>
  <si>
    <r>
      <rPr>
        <sz val="9"/>
        <color indexed="8"/>
        <rFont val="宋体"/>
        <charset val="134"/>
      </rPr>
      <t>湖南省农村信用社联合社</t>
    </r>
  </si>
  <si>
    <t>13-237</t>
  </si>
  <si>
    <r>
      <rPr>
        <sz val="9"/>
        <color indexed="8"/>
        <rFont val="宋体"/>
        <charset val="134"/>
      </rPr>
      <t>湖南邵东农村商业银行股份有限公司</t>
    </r>
  </si>
  <si>
    <r>
      <rPr>
        <sz val="9"/>
        <color indexed="8"/>
        <rFont val="宋体"/>
        <charset val="134"/>
      </rPr>
      <t>刘想平</t>
    </r>
  </si>
  <si>
    <t>430521198407182375</t>
  </si>
  <si>
    <r>
      <rPr>
        <sz val="9"/>
        <color indexed="8"/>
        <rFont val="宋体"/>
        <charset val="134"/>
      </rPr>
      <t>湖南省利是美箱包有限公司</t>
    </r>
  </si>
  <si>
    <t>430521000015404</t>
  </si>
  <si>
    <t>27</t>
  </si>
  <si>
    <r>
      <rPr>
        <sz val="9"/>
        <color indexed="8"/>
        <rFont val="宋体"/>
        <charset val="134"/>
      </rPr>
      <t>中国邮政储蓄银行股份有限公司</t>
    </r>
  </si>
  <si>
    <t>16-245</t>
  </si>
  <si>
    <r>
      <rPr>
        <sz val="9"/>
        <rFont val="宋体"/>
        <charset val="134"/>
      </rPr>
      <t>中国邮政储蓄银行股份有限公司邵阳市分行</t>
    </r>
  </si>
  <si>
    <r>
      <rPr>
        <sz val="9"/>
        <rFont val="宋体"/>
        <charset val="134"/>
      </rPr>
      <t>湖南省利是美箱包有限公司</t>
    </r>
  </si>
  <si>
    <r>
      <rPr>
        <sz val="9"/>
        <rFont val="宋体"/>
        <charset val="134"/>
      </rPr>
      <t>工业</t>
    </r>
  </si>
  <si>
    <t>28</t>
  </si>
  <si>
    <t>13-535</t>
  </si>
  <si>
    <r>
      <rPr>
        <sz val="9"/>
        <color indexed="8"/>
        <rFont val="宋体"/>
        <charset val="134"/>
      </rPr>
      <t>李邵球</t>
    </r>
  </si>
  <si>
    <t>430521196503154279</t>
  </si>
  <si>
    <r>
      <rPr>
        <sz val="9"/>
        <color indexed="8"/>
        <rFont val="宋体"/>
        <charset val="134"/>
      </rPr>
      <t>邵东县东斯五金工具厂</t>
    </r>
  </si>
  <si>
    <t>430521600110279</t>
  </si>
  <si>
    <t>29</t>
  </si>
  <si>
    <r>
      <rPr>
        <sz val="9"/>
        <color indexed="8"/>
        <rFont val="宋体"/>
        <charset val="134"/>
      </rPr>
      <t>中国农业银行股份有限公司</t>
    </r>
  </si>
  <si>
    <t>20-111</t>
  </si>
  <si>
    <r>
      <rPr>
        <sz val="9"/>
        <color indexed="8"/>
        <rFont val="宋体"/>
        <charset val="134"/>
      </rPr>
      <t>中国农业银行股份有限公司邵东县支行</t>
    </r>
  </si>
  <si>
    <r>
      <rPr>
        <sz val="9"/>
        <color indexed="8"/>
        <rFont val="宋体"/>
        <charset val="134"/>
      </rPr>
      <t>李邵球　</t>
    </r>
  </si>
  <si>
    <t>30</t>
  </si>
  <si>
    <t>16-120</t>
  </si>
  <si>
    <r>
      <rPr>
        <sz val="9"/>
        <rFont val="宋体"/>
        <charset val="134"/>
      </rPr>
      <t>中国邮政储蓄银行股份有限公司湘西土家族苗族自治州分行</t>
    </r>
  </si>
  <si>
    <r>
      <rPr>
        <sz val="9"/>
        <rFont val="宋体"/>
        <charset val="134"/>
      </rPr>
      <t>湘西自治州宏运通汽车销售服务有限责任公司</t>
    </r>
  </si>
  <si>
    <t>433100000000599</t>
  </si>
  <si>
    <t>31</t>
  </si>
  <si>
    <t>20-060</t>
  </si>
  <si>
    <r>
      <rPr>
        <sz val="9"/>
        <color indexed="8"/>
        <rFont val="宋体"/>
        <charset val="134"/>
      </rPr>
      <t>中国农业银行股份有限公司湘西分行</t>
    </r>
  </si>
  <si>
    <r>
      <rPr>
        <sz val="9"/>
        <color indexed="8"/>
        <rFont val="宋体"/>
        <charset val="134"/>
      </rPr>
      <t>湘西自治州宏运通汽车销售服务有限责任公司</t>
    </r>
  </si>
  <si>
    <r>
      <rPr>
        <sz val="9"/>
        <color indexed="8"/>
        <rFont val="宋体"/>
        <charset val="134"/>
      </rPr>
      <t>其他</t>
    </r>
  </si>
  <si>
    <r>
      <rPr>
        <b/>
        <sz val="9"/>
        <color indexed="8"/>
        <rFont val="宋体"/>
        <charset val="134"/>
      </rPr>
      <t>借款人注册码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charset val="134"/>
      </rPr>
      <t>身份证</t>
    </r>
    <phoneticPr fontId="18" type="noConversion"/>
  </si>
  <si>
    <r>
      <rPr>
        <b/>
        <sz val="9"/>
        <color indexed="8"/>
        <rFont val="宋体"/>
        <charset val="134"/>
      </rPr>
      <t>借款人</t>
    </r>
    <phoneticPr fontId="18" type="noConversion"/>
  </si>
  <si>
    <r>
      <rPr>
        <b/>
        <sz val="26"/>
        <color indexed="8"/>
        <rFont val="宋体"/>
        <charset val="134"/>
      </rPr>
      <t>2018年小微企业信贷风险补偿专项资金申报表2</t>
    </r>
    <r>
      <rPr>
        <sz val="18"/>
        <color indexed="8"/>
        <rFont val="楷体"/>
        <family val="3"/>
        <charset val="134"/>
      </rPr>
      <t>（汇总表）</t>
    </r>
    <phoneticPr fontId="18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</si>
</sst>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[$-F800]dddd\,\ mmmm\ dd\,\ yyyy"/>
    <numFmt numFmtId="177" formatCode="0.00_ "/>
  </numFmts>
  <fonts count="20">
    <font>
      <sz val="11"/>
      <color theme="1"/>
      <name val="等线"/>
      <charset val="134"/>
    </font>
    <font>
      <sz val="11"/>
      <color indexed="8"/>
      <name val="Times New Roman"/>
      <family val="1"/>
    </font>
    <font>
      <b/>
      <sz val="20"/>
      <color indexed="8"/>
      <name val="宋体"/>
      <charset val="13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1"/>
      <color indexed="8"/>
      <name val="宋体"/>
      <charset val="134"/>
    </font>
    <font>
      <b/>
      <sz val="26"/>
      <color indexed="8"/>
      <name val="宋体"/>
      <charset val="134"/>
    </font>
    <font>
      <b/>
      <sz val="26"/>
      <color indexed="8"/>
      <name val="Times New Roman"/>
      <family val="1"/>
    </font>
    <font>
      <sz val="14"/>
      <color indexed="8"/>
      <name val="楷体"/>
      <family val="3"/>
      <charset val="134"/>
    </font>
    <font>
      <b/>
      <sz val="16"/>
      <color indexed="8"/>
      <name val="宋体"/>
      <charset val="134"/>
    </font>
    <font>
      <b/>
      <sz val="20"/>
      <color indexed="8"/>
      <name val="Times New Roman"/>
      <family val="1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  <font>
      <sz val="18"/>
      <color indexed="8"/>
      <name val="楷体"/>
      <family val="3"/>
      <charset val="134"/>
    </font>
    <font>
      <sz val="9"/>
      <name val="等线"/>
      <charset val="134"/>
    </font>
    <font>
      <sz val="11"/>
      <color theme="1"/>
      <name val="等线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7">
    <xf numFmtId="0" fontId="0" fillId="0" borderId="0"/>
    <xf numFmtId="9" fontId="15" fillId="0" borderId="0" applyFont="0" applyFill="0" applyBorder="0" applyAlignment="0" applyProtection="0">
      <alignment vertical="center"/>
    </xf>
    <xf numFmtId="176" fontId="19" fillId="0" borderId="0"/>
    <xf numFmtId="176" fontId="19" fillId="0" borderId="0">
      <alignment vertical="center"/>
    </xf>
    <xf numFmtId="176" fontId="19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1" fillId="0" borderId="0" xfId="0" applyFont="1" applyFill="1"/>
    <xf numFmtId="176" fontId="3" fillId="0" borderId="1" xfId="2" applyNumberFormat="1" applyFont="1" applyFill="1" applyBorder="1" applyAlignment="1">
      <alignment horizontal="center" vertical="center" shrinkToFit="1"/>
    </xf>
    <xf numFmtId="176" fontId="3" fillId="0" borderId="2" xfId="2" applyNumberFormat="1" applyFont="1" applyFill="1" applyBorder="1" applyAlignment="1">
      <alignment horizontal="center" vertical="center" shrinkToFit="1"/>
    </xf>
    <xf numFmtId="49" fontId="4" fillId="0" borderId="3" xfId="2" applyNumberFormat="1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>
      <alignment horizontal="left" vertical="center" shrinkToFit="1"/>
    </xf>
    <xf numFmtId="49" fontId="4" fillId="0" borderId="4" xfId="2" applyNumberFormat="1" applyFont="1" applyFill="1" applyBorder="1" applyAlignment="1">
      <alignment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vertical="center" shrinkToFit="1"/>
    </xf>
    <xf numFmtId="49" fontId="5" fillId="0" borderId="4" xfId="2" applyNumberFormat="1" applyFont="1" applyFill="1" applyBorder="1" applyAlignment="1">
      <alignment horizontal="left" vertical="center" shrinkToFit="1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left" vertical="center"/>
    </xf>
    <xf numFmtId="49" fontId="4" fillId="0" borderId="4" xfId="2" applyNumberFormat="1" applyFont="1" applyFill="1" applyBorder="1" applyAlignment="1">
      <alignment vertical="center"/>
    </xf>
    <xf numFmtId="0" fontId="1" fillId="0" borderId="5" xfId="0" applyFont="1" applyFill="1" applyBorder="1"/>
    <xf numFmtId="0" fontId="1" fillId="0" borderId="6" xfId="0" applyFont="1" applyFill="1" applyBorder="1"/>
    <xf numFmtId="0" fontId="6" fillId="0" borderId="6" xfId="0" applyFont="1" applyFill="1" applyBorder="1"/>
    <xf numFmtId="0" fontId="3" fillId="0" borderId="2" xfId="2" applyNumberFormat="1" applyFont="1" applyFill="1" applyBorder="1" applyAlignment="1">
      <alignment horizontal="center" vertical="center" shrinkToFit="1"/>
    </xf>
    <xf numFmtId="176" fontId="3" fillId="0" borderId="2" xfId="5" applyNumberFormat="1" applyFont="1" applyFill="1" applyBorder="1" applyAlignment="1">
      <alignment horizontal="center" vertical="center" shrinkToFit="1"/>
    </xf>
    <xf numFmtId="176" fontId="4" fillId="0" borderId="4" xfId="2" applyNumberFormat="1" applyFont="1" applyFill="1" applyBorder="1" applyAlignment="1">
      <alignment horizontal="center" vertical="center" shrinkToFit="1"/>
    </xf>
    <xf numFmtId="43" fontId="4" fillId="0" borderId="4" xfId="5" applyFont="1" applyFill="1" applyBorder="1" applyAlignment="1">
      <alignment horizontal="center" vertical="center" shrinkToFit="1"/>
    </xf>
    <xf numFmtId="176" fontId="4" fillId="0" borderId="4" xfId="5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horizontal="left" vertical="top" shrinkToFit="1"/>
    </xf>
    <xf numFmtId="176" fontId="5" fillId="0" borderId="4" xfId="2" applyNumberFormat="1" applyFont="1" applyFill="1" applyBorder="1" applyAlignment="1">
      <alignment horizontal="center" vertical="center" shrinkToFit="1"/>
    </xf>
    <xf numFmtId="43" fontId="5" fillId="0" borderId="4" xfId="5" applyFont="1" applyFill="1" applyBorder="1" applyAlignment="1">
      <alignment horizontal="center" vertical="center" shrinkToFit="1"/>
    </xf>
    <xf numFmtId="0" fontId="4" fillId="0" borderId="4" xfId="2" applyNumberFormat="1" applyFont="1" applyFill="1" applyBorder="1" applyAlignment="1">
      <alignment horizontal="center" vertical="center" shrinkToFit="1"/>
    </xf>
    <xf numFmtId="0" fontId="4" fillId="0" borderId="4" xfId="5" applyNumberFormat="1" applyFont="1" applyFill="1" applyBorder="1" applyAlignment="1">
      <alignment horizontal="center" vertical="center" shrinkToFit="1"/>
    </xf>
    <xf numFmtId="0" fontId="5" fillId="0" borderId="4" xfId="2" applyNumberFormat="1" applyFont="1" applyFill="1" applyBorder="1" applyAlignment="1">
      <alignment horizontal="center" vertical="center" shrinkToFit="1"/>
    </xf>
    <xf numFmtId="176" fontId="4" fillId="0" borderId="4" xfId="2" applyNumberFormat="1" applyFont="1" applyFill="1" applyBorder="1" applyAlignment="1">
      <alignment horizontal="center" vertical="center"/>
    </xf>
    <xf numFmtId="43" fontId="4" fillId="0" borderId="4" xfId="5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right" vertical="center" shrinkToFit="1"/>
    </xf>
    <xf numFmtId="176" fontId="3" fillId="0" borderId="2" xfId="1" applyNumberFormat="1" applyFont="1" applyFill="1" applyBorder="1" applyAlignment="1">
      <alignment horizontal="center" vertical="center" shrinkToFit="1"/>
    </xf>
    <xf numFmtId="176" fontId="4" fillId="0" borderId="4" xfId="2" applyFont="1" applyFill="1" applyBorder="1" applyAlignment="1">
      <alignment horizontal="center" vertical="center" shrinkToFit="1"/>
    </xf>
    <xf numFmtId="43" fontId="4" fillId="0" borderId="4" xfId="5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horizontal="right" vertical="center" shrinkToFit="1"/>
    </xf>
    <xf numFmtId="10" fontId="4" fillId="0" borderId="4" xfId="1" applyNumberFormat="1" applyFont="1" applyFill="1" applyBorder="1" applyAlignment="1">
      <alignment vertical="center" shrinkToFit="1"/>
    </xf>
    <xf numFmtId="176" fontId="5" fillId="0" borderId="4" xfId="2" applyFont="1" applyFill="1" applyBorder="1" applyAlignment="1">
      <alignment horizontal="center" vertical="center" shrinkToFit="1"/>
    </xf>
    <xf numFmtId="43" fontId="5" fillId="0" borderId="4" xfId="5" applyFont="1" applyFill="1" applyBorder="1" applyAlignment="1">
      <alignment vertical="center" shrinkToFit="1"/>
    </xf>
    <xf numFmtId="176" fontId="5" fillId="0" borderId="4" xfId="2" applyNumberFormat="1" applyFont="1" applyFill="1" applyBorder="1" applyAlignment="1">
      <alignment horizontal="right" vertical="center" shrinkToFit="1"/>
    </xf>
    <xf numFmtId="10" fontId="5" fillId="0" borderId="4" xfId="1" applyNumberFormat="1" applyFont="1" applyFill="1" applyBorder="1" applyAlignment="1">
      <alignment vertical="center" shrinkToFit="1"/>
    </xf>
    <xf numFmtId="43" fontId="4" fillId="0" borderId="4" xfId="5" applyFont="1" applyFill="1" applyBorder="1" applyAlignment="1">
      <alignment horizontal="right" vertical="center" shrinkToFit="1"/>
    </xf>
    <xf numFmtId="176" fontId="4" fillId="0" borderId="4" xfId="2" applyFont="1" applyFill="1" applyBorder="1" applyAlignment="1">
      <alignment horizontal="center" vertical="center"/>
    </xf>
    <xf numFmtId="43" fontId="4" fillId="0" borderId="4" xfId="5" applyFont="1" applyFill="1" applyBorder="1">
      <alignment vertical="center"/>
    </xf>
    <xf numFmtId="176" fontId="4" fillId="0" borderId="4" xfId="2" applyNumberFormat="1" applyFont="1" applyFill="1" applyBorder="1" applyAlignment="1">
      <alignment horizontal="right" vertical="center"/>
    </xf>
    <xf numFmtId="10" fontId="4" fillId="0" borderId="4" xfId="1" applyNumberFormat="1" applyFont="1" applyFill="1" applyBorder="1">
      <alignment vertical="center"/>
    </xf>
    <xf numFmtId="43" fontId="1" fillId="0" borderId="6" xfId="0" applyNumberFormat="1" applyFont="1" applyFill="1" applyBorder="1"/>
    <xf numFmtId="176" fontId="3" fillId="0" borderId="2" xfId="5" applyNumberFormat="1" applyFont="1" applyFill="1" applyBorder="1" applyAlignment="1">
      <alignment horizontal="left"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49" fontId="4" fillId="0" borderId="4" xfId="6" applyNumberFormat="1" applyFont="1" applyFill="1" applyBorder="1" applyAlignment="1">
      <alignment horizontal="left" vertical="center" shrinkToFit="1"/>
    </xf>
    <xf numFmtId="49" fontId="4" fillId="0" borderId="4" xfId="6" applyNumberFormat="1" applyFont="1" applyFill="1" applyBorder="1" applyAlignment="1">
      <alignment horizontal="center" vertical="center" shrinkToFit="1"/>
    </xf>
    <xf numFmtId="49" fontId="5" fillId="0" borderId="4" xfId="6" applyNumberFormat="1" applyFont="1" applyFill="1" applyBorder="1" applyAlignment="1">
      <alignment horizontal="left" vertical="center" shrinkToFit="1"/>
    </xf>
    <xf numFmtId="49" fontId="5" fillId="0" borderId="4" xfId="6" applyNumberFormat="1" applyFont="1" applyFill="1" applyBorder="1" applyAlignment="1">
      <alignment vertical="center" shrinkToFit="1"/>
    </xf>
    <xf numFmtId="49" fontId="4" fillId="0" borderId="4" xfId="5" applyNumberFormat="1" applyFont="1" applyFill="1" applyBorder="1" applyAlignment="1">
      <alignment horizontal="left" vertical="center" shrinkToFit="1"/>
    </xf>
    <xf numFmtId="49" fontId="4" fillId="0" borderId="4" xfId="5" applyNumberFormat="1" applyFont="1" applyFill="1" applyBorder="1" applyAlignment="1">
      <alignment horizontal="center" vertical="center" shrinkToFit="1"/>
    </xf>
    <xf numFmtId="49" fontId="5" fillId="0" borderId="4" xfId="5" applyNumberFormat="1" applyFont="1" applyFill="1" applyBorder="1" applyAlignment="1">
      <alignment horizontal="center" vertical="center" shrinkToFit="1"/>
    </xf>
    <xf numFmtId="43" fontId="4" fillId="0" borderId="4" xfId="6" applyFont="1" applyFill="1" applyBorder="1" applyAlignment="1">
      <alignment horizontal="left" vertical="center"/>
    </xf>
    <xf numFmtId="43" fontId="4" fillId="0" borderId="4" xfId="6" applyFont="1" applyFill="1" applyBorder="1" applyAlignment="1">
      <alignment horizontal="center" vertical="center"/>
    </xf>
    <xf numFmtId="0" fontId="3" fillId="0" borderId="7" xfId="2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4" xfId="2" applyNumberFormat="1" applyFont="1" applyFill="1" applyBorder="1" applyAlignment="1">
      <alignment horizontal="center"/>
    </xf>
    <xf numFmtId="0" fontId="4" fillId="0" borderId="4" xfId="0" applyNumberFormat="1" applyFont="1" applyFill="1" applyBorder="1"/>
    <xf numFmtId="10" fontId="4" fillId="0" borderId="8" xfId="1" applyNumberFormat="1" applyFont="1" applyFill="1" applyBorder="1" applyAlignment="1"/>
    <xf numFmtId="43" fontId="1" fillId="0" borderId="0" xfId="5" applyFont="1" applyFill="1" applyAlignment="1"/>
    <xf numFmtId="10" fontId="4" fillId="0" borderId="8" xfId="0" applyNumberFormat="1" applyFont="1" applyFill="1" applyBorder="1"/>
    <xf numFmtId="10" fontId="4" fillId="0" borderId="9" xfId="1" applyNumberFormat="1" applyFont="1" applyFill="1" applyBorder="1" applyAlignment="1"/>
    <xf numFmtId="0" fontId="4" fillId="0" borderId="0" xfId="0" applyFont="1" applyFill="1" applyAlignment="1">
      <alignment wrapText="1"/>
    </xf>
    <xf numFmtId="0" fontId="3" fillId="0" borderId="0" xfId="0" applyFont="1" applyFill="1"/>
    <xf numFmtId="49" fontId="4" fillId="0" borderId="0" xfId="2" applyNumberFormat="1" applyFont="1" applyFill="1" applyAlignment="1">
      <alignment horizontal="center" shrinkToFit="1"/>
    </xf>
    <xf numFmtId="49" fontId="4" fillId="0" borderId="0" xfId="2" applyNumberFormat="1" applyFont="1" applyFill="1" applyAlignment="1">
      <alignment shrinkToFit="1"/>
    </xf>
    <xf numFmtId="49" fontId="4" fillId="0" borderId="0" xfId="2" applyNumberFormat="1" applyFont="1" applyFill="1" applyAlignment="1">
      <alignment horizontal="left" shrinkToFit="1"/>
    </xf>
    <xf numFmtId="0" fontId="4" fillId="0" borderId="0" xfId="2" applyNumberFormat="1" applyFont="1" applyFill="1" applyAlignment="1">
      <alignment horizontal="center" shrinkToFit="1"/>
    </xf>
    <xf numFmtId="43" fontId="4" fillId="0" borderId="0" xfId="5" applyFont="1" applyFill="1" applyAlignment="1">
      <alignment horizontal="center" shrinkToFit="1"/>
    </xf>
    <xf numFmtId="176" fontId="4" fillId="0" borderId="0" xfId="2" applyNumberFormat="1" applyFont="1" applyFill="1" applyAlignment="1">
      <alignment horizontal="center" shrinkToFit="1"/>
    </xf>
    <xf numFmtId="43" fontId="4" fillId="0" borderId="0" xfId="5" applyFont="1" applyFill="1" applyAlignment="1">
      <alignment shrinkToFit="1"/>
    </xf>
    <xf numFmtId="176" fontId="4" fillId="0" borderId="0" xfId="2" applyNumberFormat="1" applyFont="1" applyFill="1" applyAlignment="1">
      <alignment horizontal="right" shrinkToFit="1"/>
    </xf>
    <xf numFmtId="10" fontId="4" fillId="0" borderId="0" xfId="1" applyNumberFormat="1" applyFont="1" applyFill="1" applyAlignment="1">
      <alignment shrinkToFit="1"/>
    </xf>
    <xf numFmtId="176" fontId="4" fillId="0" borderId="0" xfId="2" applyNumberFormat="1" applyFont="1" applyFill="1" applyAlignment="1">
      <alignment horizontal="left" shrinkToFit="1"/>
    </xf>
    <xf numFmtId="176" fontId="4" fillId="0" borderId="0" xfId="2" applyNumberFormat="1" applyFont="1" applyFill="1" applyAlignment="1">
      <alignment shrinkToFit="1"/>
    </xf>
    <xf numFmtId="176" fontId="4" fillId="0" borderId="0" xfId="2" applyNumberFormat="1" applyFont="1" applyFill="1"/>
    <xf numFmtId="0" fontId="4" fillId="0" borderId="0" xfId="2" applyNumberFormat="1" applyFont="1" applyFill="1"/>
    <xf numFmtId="0" fontId="4" fillId="0" borderId="0" xfId="0" applyFont="1" applyFill="1"/>
    <xf numFmtId="49" fontId="11" fillId="0" borderId="0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 wrapText="1"/>
    </xf>
    <xf numFmtId="176" fontId="3" fillId="0" borderId="2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left" vertical="center" shrinkToFit="1"/>
    </xf>
    <xf numFmtId="49" fontId="4" fillId="0" borderId="10" xfId="2" applyNumberFormat="1" applyFont="1" applyFill="1" applyBorder="1" applyAlignment="1">
      <alignment horizontal="center" vertical="center" shrinkToFit="1"/>
    </xf>
    <xf numFmtId="49" fontId="4" fillId="0" borderId="11" xfId="2" applyNumberFormat="1" applyFont="1" applyFill="1" applyBorder="1" applyAlignment="1">
      <alignment horizontal="left" vertical="center" shrinkToFit="1"/>
    </xf>
    <xf numFmtId="49" fontId="4" fillId="0" borderId="11" xfId="2" applyNumberFormat="1" applyFont="1" applyFill="1" applyBorder="1" applyAlignment="1">
      <alignment horizontal="center" vertical="center" shrinkToFit="1"/>
    </xf>
    <xf numFmtId="49" fontId="4" fillId="0" borderId="11" xfId="2" applyNumberFormat="1" applyFont="1" applyFill="1" applyBorder="1" applyAlignment="1">
      <alignment vertical="center" shrinkToFit="1"/>
    </xf>
    <xf numFmtId="0" fontId="3" fillId="0" borderId="5" xfId="0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left" vertical="center" shrinkToFit="1"/>
    </xf>
    <xf numFmtId="49" fontId="3" fillId="0" borderId="6" xfId="2" applyNumberFormat="1" applyFont="1" applyFill="1" applyBorder="1" applyAlignment="1">
      <alignment horizontal="center" vertical="center" shrinkToFit="1"/>
    </xf>
    <xf numFmtId="49" fontId="3" fillId="0" borderId="6" xfId="2" applyNumberFormat="1" applyFont="1" applyFill="1" applyBorder="1" applyAlignment="1">
      <alignment horizontal="left" vertical="center" shrinkToFit="1"/>
    </xf>
    <xf numFmtId="49" fontId="3" fillId="0" borderId="6" xfId="2" applyNumberFormat="1" applyFont="1" applyFill="1" applyBorder="1" applyAlignment="1">
      <alignment vertical="center" shrinkToFit="1"/>
    </xf>
    <xf numFmtId="49" fontId="4" fillId="0" borderId="0" xfId="2" applyNumberFormat="1" applyFont="1" applyFill="1" applyAlignment="1">
      <alignment horizontal="left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176" fontId="3" fillId="0" borderId="2" xfId="5" applyNumberFormat="1" applyFont="1" applyFill="1" applyBorder="1" applyAlignment="1">
      <alignment horizontal="center" vertical="center" wrapText="1"/>
    </xf>
    <xf numFmtId="176" fontId="4" fillId="0" borderId="11" xfId="2" applyNumberFormat="1" applyFont="1" applyFill="1" applyBorder="1" applyAlignment="1">
      <alignment horizontal="center" vertical="center" shrinkToFit="1"/>
    </xf>
    <xf numFmtId="43" fontId="4" fillId="0" borderId="11" xfId="5" applyFont="1" applyFill="1" applyBorder="1" applyAlignment="1">
      <alignment horizontal="center" vertical="center" shrinkToFit="1"/>
    </xf>
    <xf numFmtId="176" fontId="4" fillId="0" borderId="11" xfId="2" applyFont="1" applyFill="1" applyBorder="1" applyAlignment="1">
      <alignment horizontal="center" vertical="center" shrinkToFit="1"/>
    </xf>
    <xf numFmtId="43" fontId="4" fillId="0" borderId="11" xfId="5" applyFont="1" applyFill="1" applyBorder="1" applyAlignment="1">
      <alignment vertical="center" shrinkToFit="1"/>
    </xf>
    <xf numFmtId="0" fontId="3" fillId="0" borderId="6" xfId="2" applyNumberFormat="1" applyFont="1" applyFill="1" applyBorder="1" applyAlignment="1">
      <alignment horizontal="center" vertical="center" shrinkToFit="1"/>
    </xf>
    <xf numFmtId="43" fontId="3" fillId="0" borderId="6" xfId="5" applyFont="1" applyFill="1" applyBorder="1" applyAlignment="1">
      <alignment horizontal="center" vertical="center" shrinkToFit="1"/>
    </xf>
    <xf numFmtId="176" fontId="3" fillId="0" borderId="6" xfId="2" applyFont="1" applyFill="1" applyBorder="1" applyAlignment="1">
      <alignment horizontal="center" vertical="center" shrinkToFit="1"/>
    </xf>
    <xf numFmtId="43" fontId="3" fillId="0" borderId="6" xfId="5" applyFont="1" applyFill="1" applyBorder="1" applyAlignment="1">
      <alignment vertical="center" shrinkToFit="1"/>
    </xf>
    <xf numFmtId="176" fontId="3" fillId="0" borderId="2" xfId="2" applyNumberFormat="1" applyFont="1" applyFill="1" applyBorder="1" applyAlignment="1">
      <alignment horizontal="right" vertical="center" wrapText="1"/>
    </xf>
    <xf numFmtId="176" fontId="13" fillId="0" borderId="2" xfId="5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176" fontId="13" fillId="0" borderId="2" xfId="1" applyNumberFormat="1" applyFont="1" applyFill="1" applyBorder="1" applyAlignment="1">
      <alignment horizontal="center" vertical="center" wrapText="1"/>
    </xf>
    <xf numFmtId="176" fontId="3" fillId="0" borderId="2" xfId="5" applyNumberFormat="1" applyFont="1" applyFill="1" applyBorder="1" applyAlignment="1">
      <alignment horizontal="left" vertical="center" wrapText="1"/>
    </xf>
    <xf numFmtId="176" fontId="4" fillId="0" borderId="11" xfId="2" applyNumberFormat="1" applyFont="1" applyFill="1" applyBorder="1" applyAlignment="1">
      <alignment horizontal="right" vertical="center" shrinkToFit="1"/>
    </xf>
    <xf numFmtId="10" fontId="4" fillId="0" borderId="11" xfId="1" applyNumberFormat="1" applyFont="1" applyFill="1" applyBorder="1" applyAlignment="1">
      <alignment vertical="center" shrinkToFit="1"/>
    </xf>
    <xf numFmtId="49" fontId="4" fillId="0" borderId="11" xfId="6" applyNumberFormat="1" applyFont="1" applyFill="1" applyBorder="1" applyAlignment="1">
      <alignment horizontal="left" vertical="center" shrinkToFit="1"/>
    </xf>
    <xf numFmtId="176" fontId="3" fillId="0" borderId="2" xfId="2" applyNumberFormat="1" applyFont="1" applyFill="1" applyBorder="1" applyAlignment="1">
      <alignment vertical="center" wrapText="1"/>
    </xf>
    <xf numFmtId="49" fontId="4" fillId="0" borderId="11" xfId="6" applyNumberFormat="1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vertical="center" shrinkToFit="1"/>
    </xf>
    <xf numFmtId="176" fontId="14" fillId="0" borderId="2" xfId="5" applyNumberFormat="1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vertical="center" shrinkToFit="1"/>
    </xf>
    <xf numFmtId="176" fontId="4" fillId="0" borderId="11" xfId="2" applyNumberFormat="1" applyFont="1" applyFill="1" applyBorder="1" applyAlignment="1">
      <alignment vertical="center" shrinkToFit="1"/>
    </xf>
    <xf numFmtId="176" fontId="4" fillId="0" borderId="2" xfId="2" applyNumberFormat="1" applyFont="1" applyFill="1" applyBorder="1" applyAlignment="1">
      <alignment horizontal="center" wrapText="1"/>
    </xf>
    <xf numFmtId="176" fontId="4" fillId="0" borderId="2" xfId="2" applyNumberFormat="1" applyFont="1" applyFill="1" applyBorder="1" applyAlignment="1">
      <alignment wrapText="1"/>
    </xf>
    <xf numFmtId="0" fontId="4" fillId="0" borderId="2" xfId="2" applyNumberFormat="1" applyFont="1" applyFill="1" applyBorder="1" applyAlignment="1">
      <alignment wrapText="1"/>
    </xf>
    <xf numFmtId="176" fontId="4" fillId="0" borderId="4" xfId="2" applyFont="1" applyFill="1" applyBorder="1" applyAlignment="1">
      <alignment vertical="center" shrinkToFit="1"/>
    </xf>
    <xf numFmtId="176" fontId="4" fillId="0" borderId="4" xfId="2" applyNumberFormat="1" applyFont="1" applyFill="1" applyBorder="1" applyAlignment="1">
      <alignment horizontal="center"/>
    </xf>
    <xf numFmtId="176" fontId="4" fillId="0" borderId="4" xfId="2" applyNumberFormat="1" applyFont="1" applyFill="1" applyBorder="1"/>
    <xf numFmtId="176" fontId="4" fillId="0" borderId="11" xfId="2" applyFont="1" applyFill="1" applyBorder="1" applyAlignment="1">
      <alignment vertical="center" shrinkToFit="1"/>
    </xf>
    <xf numFmtId="176" fontId="4" fillId="0" borderId="11" xfId="2" applyNumberFormat="1" applyFont="1" applyFill="1" applyBorder="1" applyAlignment="1">
      <alignment horizontal="center"/>
    </xf>
    <xf numFmtId="176" fontId="4" fillId="0" borderId="11" xfId="2" applyNumberFormat="1" applyFont="1" applyFill="1" applyBorder="1"/>
    <xf numFmtId="0" fontId="4" fillId="0" borderId="11" xfId="2" applyNumberFormat="1" applyFont="1" applyFill="1" applyBorder="1" applyAlignment="1">
      <alignment horizontal="center"/>
    </xf>
    <xf numFmtId="176" fontId="3" fillId="0" borderId="6" xfId="2" applyFont="1" applyFill="1" applyBorder="1" applyAlignment="1">
      <alignment shrinkToFit="1"/>
    </xf>
    <xf numFmtId="176" fontId="3" fillId="0" borderId="6" xfId="2" applyNumberFormat="1" applyFont="1" applyFill="1" applyBorder="1" applyAlignment="1">
      <alignment horizontal="center"/>
    </xf>
    <xf numFmtId="176" fontId="3" fillId="0" borderId="6" xfId="2" applyNumberFormat="1" applyFont="1" applyFill="1" applyBorder="1"/>
    <xf numFmtId="0" fontId="3" fillId="0" borderId="6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 shrinkToFit="1"/>
    </xf>
    <xf numFmtId="49" fontId="9" fillId="0" borderId="12" xfId="2" applyNumberFormat="1" applyFont="1" applyFill="1" applyBorder="1" applyAlignment="1">
      <alignment horizontal="center" vertical="center"/>
    </xf>
    <xf numFmtId="49" fontId="10" fillId="0" borderId="12" xfId="2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7">
    <cellStyle name="百分比" xfId="1" builtinId="5"/>
    <cellStyle name="常规" xfId="0" builtinId="0"/>
    <cellStyle name="常规 2" xfId="2"/>
    <cellStyle name="常规 3 2" xfId="3"/>
    <cellStyle name="常规 5" xfId="4"/>
    <cellStyle name="千位分隔" xfId="5" builtinId="3"/>
    <cellStyle name="千位分隔 3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4"/>
  <sheetViews>
    <sheetView tabSelected="1" workbookViewId="0">
      <selection sqref="A1:AZ1"/>
    </sheetView>
  </sheetViews>
  <sheetFormatPr defaultRowHeight="15" customHeight="1"/>
  <cols>
    <col min="1" max="1" width="4.875" style="68" customWidth="1"/>
    <col min="2" max="2" width="25.5" style="68" hidden="1" customWidth="1"/>
    <col min="3" max="3" width="12" style="68" hidden="1" customWidth="1"/>
    <col min="4" max="4" width="19.875" style="69" customWidth="1"/>
    <col min="5" max="5" width="16.375" style="69" customWidth="1"/>
    <col min="6" max="6" width="11.5" style="69" customWidth="1"/>
    <col min="7" max="7" width="53.875" style="70" hidden="1" customWidth="1"/>
    <col min="8" max="8" width="18.875" style="70" hidden="1" customWidth="1"/>
    <col min="9" max="9" width="19" style="68" hidden="1" customWidth="1"/>
    <col min="10" max="10" width="10" style="68" customWidth="1"/>
    <col min="11" max="11" width="7.25" style="68" customWidth="1"/>
    <col min="12" max="12" width="5.125" style="71" customWidth="1"/>
    <col min="13" max="13" width="7.625" style="72" customWidth="1"/>
    <col min="14" max="14" width="7.875" style="72" customWidth="1"/>
    <col min="15" max="15" width="10.5" style="73" customWidth="1"/>
    <col min="16" max="16" width="8.625" style="74" customWidth="1"/>
    <col min="17" max="17" width="13.5" style="75" hidden="1" customWidth="1"/>
    <col min="18" max="18" width="8.625" style="75" customWidth="1"/>
    <col min="19" max="19" width="8.125" style="75" customWidth="1"/>
    <col min="20" max="20" width="8.25" style="74" customWidth="1"/>
    <col min="21" max="21" width="12.875" style="76" hidden="1" customWidth="1"/>
    <col min="22" max="22" width="7.5" style="76" customWidth="1"/>
    <col min="23" max="23" width="8.125" style="77" hidden="1" customWidth="1"/>
    <col min="24" max="24" width="7.125" style="73" customWidth="1"/>
    <col min="25" max="25" width="8" style="78" customWidth="1"/>
    <col min="26" max="30" width="5.5" style="73" hidden="1" customWidth="1"/>
    <col min="31" max="31" width="6.875" style="73" customWidth="1"/>
    <col min="32" max="34" width="6.625" style="73" hidden="1" customWidth="1"/>
    <col min="35" max="35" width="7.375" style="73" customWidth="1"/>
    <col min="36" max="36" width="6.875" style="78" customWidth="1"/>
    <col min="37" max="37" width="6.5" style="78" customWidth="1"/>
    <col min="38" max="39" width="8.625" style="74" customWidth="1"/>
    <col min="40" max="40" width="8.375" style="74" customWidth="1"/>
    <col min="41" max="41" width="14.125" style="78" hidden="1" customWidth="1"/>
    <col min="42" max="42" width="8.5" style="79" hidden="1" customWidth="1"/>
    <col min="43" max="43" width="9.5" style="79" hidden="1" customWidth="1"/>
    <col min="44" max="44" width="10.5" style="80" hidden="1" customWidth="1"/>
    <col min="45" max="45" width="17.25" style="79" hidden="1" customWidth="1"/>
    <col min="46" max="46" width="15.5" style="79" hidden="1" customWidth="1"/>
    <col min="47" max="47" width="15.875" style="79" hidden="1" customWidth="1"/>
    <col min="48" max="48" width="16.75" style="79" hidden="1" customWidth="1"/>
    <col min="49" max="49" width="14.25" style="79" hidden="1" customWidth="1"/>
    <col min="50" max="50" width="25.875" style="79" hidden="1" customWidth="1"/>
    <col min="51" max="51" width="23.875" style="79" hidden="1" customWidth="1"/>
    <col min="52" max="52" width="10.5" style="79" hidden="1" customWidth="1"/>
    <col min="53" max="16384" width="9" style="81"/>
  </cols>
  <sheetData>
    <row r="1" spans="1:52" ht="46.5" customHeight="1">
      <c r="A1" s="134" t="s">
        <v>286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1:52" ht="40.5" customHeight="1">
      <c r="A2" s="136" t="s">
        <v>0</v>
      </c>
      <c r="B2" s="137"/>
      <c r="C2" s="137"/>
      <c r="D2" s="137"/>
      <c r="E2" s="137"/>
      <c r="F2" s="137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116"/>
      <c r="AK2" s="116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</row>
    <row r="3" spans="1:52" s="66" customFormat="1" ht="44.25" customHeight="1">
      <c r="A3" s="83" t="s">
        <v>1</v>
      </c>
      <c r="B3" s="84" t="s">
        <v>2</v>
      </c>
      <c r="C3" s="84" t="s">
        <v>3</v>
      </c>
      <c r="D3" s="84" t="s">
        <v>4</v>
      </c>
      <c r="E3" s="84" t="s">
        <v>285</v>
      </c>
      <c r="F3" s="84" t="s">
        <v>284</v>
      </c>
      <c r="G3" s="84" t="s">
        <v>6</v>
      </c>
      <c r="H3" s="84" t="s">
        <v>7</v>
      </c>
      <c r="I3" s="84" t="s">
        <v>8</v>
      </c>
      <c r="J3" s="84" t="s">
        <v>9</v>
      </c>
      <c r="K3" s="84" t="s">
        <v>10</v>
      </c>
      <c r="L3" s="96" t="s">
        <v>11</v>
      </c>
      <c r="M3" s="97" t="s">
        <v>12</v>
      </c>
      <c r="N3" s="97" t="s">
        <v>13</v>
      </c>
      <c r="O3" s="84" t="s">
        <v>14</v>
      </c>
      <c r="P3" s="97" t="s">
        <v>15</v>
      </c>
      <c r="Q3" s="106" t="s">
        <v>16</v>
      </c>
      <c r="R3" s="97" t="s">
        <v>17</v>
      </c>
      <c r="S3" s="97" t="s">
        <v>18</v>
      </c>
      <c r="T3" s="107" t="s">
        <v>19</v>
      </c>
      <c r="U3" s="108" t="s">
        <v>20</v>
      </c>
      <c r="V3" s="109" t="s">
        <v>21</v>
      </c>
      <c r="W3" s="110" t="s">
        <v>22</v>
      </c>
      <c r="X3" s="84" t="s">
        <v>23</v>
      </c>
      <c r="Y3" s="97" t="s">
        <v>24</v>
      </c>
      <c r="Z3" s="84" t="s">
        <v>25</v>
      </c>
      <c r="AA3" s="84" t="s">
        <v>26</v>
      </c>
      <c r="AB3" s="84" t="s">
        <v>27</v>
      </c>
      <c r="AC3" s="84" t="s">
        <v>28</v>
      </c>
      <c r="AD3" s="84" t="s">
        <v>29</v>
      </c>
      <c r="AE3" s="114" t="s">
        <v>30</v>
      </c>
      <c r="AF3" s="114" t="s">
        <v>31</v>
      </c>
      <c r="AG3" s="114" t="s">
        <v>32</v>
      </c>
      <c r="AH3" s="114" t="s">
        <v>33</v>
      </c>
      <c r="AI3" s="97" t="s">
        <v>34</v>
      </c>
      <c r="AJ3" s="114" t="s">
        <v>35</v>
      </c>
      <c r="AK3" s="114" t="s">
        <v>36</v>
      </c>
      <c r="AL3" s="107" t="s">
        <v>37</v>
      </c>
      <c r="AM3" s="107" t="s">
        <v>38</v>
      </c>
      <c r="AN3" s="117" t="s">
        <v>39</v>
      </c>
      <c r="AO3" s="84" t="s">
        <v>40</v>
      </c>
      <c r="AP3" s="120" t="s">
        <v>41</v>
      </c>
      <c r="AQ3" s="121" t="s">
        <v>42</v>
      </c>
      <c r="AR3" s="122" t="s">
        <v>43</v>
      </c>
      <c r="AS3" s="121" t="s">
        <v>44</v>
      </c>
      <c r="AT3" s="121" t="s">
        <v>45</v>
      </c>
      <c r="AU3" s="121" t="s">
        <v>46</v>
      </c>
      <c r="AV3" s="121" t="s">
        <v>47</v>
      </c>
      <c r="AW3" s="121" t="s">
        <v>48</v>
      </c>
      <c r="AX3" s="121" t="s">
        <v>49</v>
      </c>
      <c r="AY3" s="121" t="s">
        <v>50</v>
      </c>
      <c r="AZ3" s="121" t="s">
        <v>51</v>
      </c>
    </row>
    <row r="4" spans="1:52" ht="15" customHeight="1">
      <c r="A4" s="4"/>
      <c r="B4" s="6" t="s">
        <v>52</v>
      </c>
      <c r="C4" s="5" t="s">
        <v>53</v>
      </c>
      <c r="D4" s="85"/>
      <c r="E4" s="6"/>
      <c r="F4" s="7"/>
      <c r="G4" s="6" t="s">
        <v>54</v>
      </c>
      <c r="H4" s="6" t="s">
        <v>55</v>
      </c>
      <c r="I4" s="5"/>
      <c r="J4" s="5"/>
      <c r="K4" s="5"/>
      <c r="L4" s="19"/>
      <c r="M4" s="20"/>
      <c r="N4" s="20"/>
      <c r="O4" s="33"/>
      <c r="P4" s="34"/>
      <c r="Q4" s="35">
        <v>42277</v>
      </c>
      <c r="R4" s="35"/>
      <c r="S4" s="35"/>
      <c r="T4" s="34"/>
      <c r="U4" s="36">
        <v>4.5999999999999999E-2</v>
      </c>
      <c r="V4" s="36"/>
      <c r="W4" s="49" t="s">
        <v>56</v>
      </c>
      <c r="X4" s="5"/>
      <c r="Y4" s="50"/>
      <c r="Z4" s="5" t="s">
        <v>57</v>
      </c>
      <c r="AA4" s="5" t="s">
        <v>57</v>
      </c>
      <c r="AB4" s="5" t="s">
        <v>57</v>
      </c>
      <c r="AC4" s="5" t="s">
        <v>57</v>
      </c>
      <c r="AD4" s="5" t="s">
        <v>57</v>
      </c>
      <c r="AE4" s="5"/>
      <c r="AF4" s="5" t="s">
        <v>58</v>
      </c>
      <c r="AG4" s="5" t="s">
        <v>57</v>
      </c>
      <c r="AH4" s="5" t="s">
        <v>57</v>
      </c>
      <c r="AI4" s="19"/>
      <c r="AJ4" s="118"/>
      <c r="AK4" s="118"/>
      <c r="AL4" s="34"/>
      <c r="AM4" s="34"/>
      <c r="AN4" s="34"/>
      <c r="AO4" s="123"/>
      <c r="AP4" s="124" t="str">
        <f>IF(Y4&lt;&gt;"","优先受偿","不是")</f>
        <v>不是</v>
      </c>
      <c r="AQ4" s="125" t="str">
        <f>IF(AND(S4&gt;=42523,S4&lt;=42735),"下半年核销","不是")</f>
        <v>不是</v>
      </c>
      <c r="AR4" s="60">
        <f>COUNTIF(Z4:AH4,"有")</f>
        <v>7</v>
      </c>
      <c r="AS4" s="125" t="e">
        <f>IF(AND(#REF!&lt;&gt;"小微",#REF!&lt;&gt;"个体工商户"),"不是小微企业判定剔除","无关")</f>
        <v>#REF!</v>
      </c>
      <c r="AT4" s="125" t="str">
        <f>IF(O4&lt;&gt;"生产经营","未用于生产经营剔除","无关")</f>
        <v>未用于生产经营剔除</v>
      </c>
      <c r="AU4" s="125" t="str">
        <f>IF(X4="是","有融资担保剔除","无关")</f>
        <v>无关</v>
      </c>
      <c r="AV4" s="125" t="str">
        <f>IF(42735-R4&lt;=180,"逾期未超过180天剔除","无关")</f>
        <v>无关</v>
      </c>
      <c r="AW4" s="125" t="str">
        <f>IF(AND(AI4="",AJ4="",AK4=""),"无法院文书剔除","无关")</f>
        <v>无法院文书剔除</v>
      </c>
      <c r="AX4" s="125" t="str">
        <f>IF(OR(J4="信用卡2年逾期超过6次",J4="贷款2年内逾期超过2次每次逾期30天以上"),"不良信用记录剔除","无关")</f>
        <v>无关</v>
      </c>
      <c r="AY4" s="125" t="str">
        <f>IF(H4="","未提供实际用款单位注册码剔除","无关")</f>
        <v>无关</v>
      </c>
      <c r="AZ4" s="125" t="s">
        <v>59</v>
      </c>
    </row>
    <row r="5" spans="1:52" ht="15" customHeight="1">
      <c r="A5" s="4"/>
      <c r="B5" s="6" t="s">
        <v>52</v>
      </c>
      <c r="C5" s="5" t="s">
        <v>60</v>
      </c>
      <c r="D5" s="6"/>
      <c r="E5" s="6"/>
      <c r="F5" s="7"/>
      <c r="G5" s="6" t="s">
        <v>54</v>
      </c>
      <c r="H5" s="6" t="s">
        <v>55</v>
      </c>
      <c r="I5" s="5"/>
      <c r="J5" s="5"/>
      <c r="K5" s="5"/>
      <c r="L5" s="19"/>
      <c r="M5" s="20"/>
      <c r="N5" s="20"/>
      <c r="O5" s="33"/>
      <c r="P5" s="34"/>
      <c r="Q5" s="35">
        <v>42277</v>
      </c>
      <c r="R5" s="35"/>
      <c r="S5" s="35"/>
      <c r="T5" s="34"/>
      <c r="U5" s="36">
        <v>4.5999999999999999E-2</v>
      </c>
      <c r="V5" s="36"/>
      <c r="W5" s="49" t="s">
        <v>56</v>
      </c>
      <c r="X5" s="5"/>
      <c r="Y5" s="50"/>
      <c r="Z5" s="5" t="s">
        <v>57</v>
      </c>
      <c r="AA5" s="5" t="s">
        <v>57</v>
      </c>
      <c r="AB5" s="5" t="s">
        <v>57</v>
      </c>
      <c r="AC5" s="5" t="s">
        <v>57</v>
      </c>
      <c r="AD5" s="5" t="s">
        <v>57</v>
      </c>
      <c r="AE5" s="5"/>
      <c r="AF5" s="5" t="s">
        <v>58</v>
      </c>
      <c r="AG5" s="5" t="s">
        <v>57</v>
      </c>
      <c r="AH5" s="5" t="s">
        <v>57</v>
      </c>
      <c r="AI5" s="19"/>
      <c r="AJ5" s="118"/>
      <c r="AK5" s="118"/>
      <c r="AL5" s="34"/>
      <c r="AM5" s="34"/>
      <c r="AN5" s="34"/>
      <c r="AO5" s="123"/>
      <c r="AP5" s="124" t="str">
        <f>IF(Y5&lt;&gt;"","优先受偿","不是")</f>
        <v>不是</v>
      </c>
      <c r="AQ5" s="125" t="str">
        <f>IF(AND(S5&gt;=42523,S5&lt;=42735),"下半年核销","不是")</f>
        <v>不是</v>
      </c>
      <c r="AR5" s="60">
        <f>COUNTIF(Z5:AH5,"有")</f>
        <v>7</v>
      </c>
      <c r="AS5" s="125" t="e">
        <f>IF(AND(#REF!&lt;&gt;"小微",#REF!&lt;&gt;"个体工商户"),"不是小微企业判定剔除","无关")</f>
        <v>#REF!</v>
      </c>
      <c r="AT5" s="125" t="str">
        <f>IF(O5&lt;&gt;"生产经营","未用于生产经营剔除","无关")</f>
        <v>未用于生产经营剔除</v>
      </c>
      <c r="AU5" s="125" t="str">
        <f>IF(X5="是","有融资担保剔除","无关")</f>
        <v>无关</v>
      </c>
      <c r="AV5" s="125" t="str">
        <f>IF(42735-R5&lt;=180,"逾期未超过180天剔除","无关")</f>
        <v>无关</v>
      </c>
      <c r="AW5" s="125" t="str">
        <f>IF(AND(AI5="",AJ5="",AK5=""),"无法院文书剔除","无关")</f>
        <v>无法院文书剔除</v>
      </c>
      <c r="AX5" s="125" t="str">
        <f>IF(OR(J5="信用卡2年逾期超过6次",J5="贷款2年内逾期超过2次每次逾期30天以上"),"不良信用记录剔除","无关")</f>
        <v>无关</v>
      </c>
      <c r="AY5" s="125" t="str">
        <f>IF(H5="","未提供实际用款单位注册码剔除","无关")</f>
        <v>无关</v>
      </c>
      <c r="AZ5" s="125" t="s">
        <v>59</v>
      </c>
    </row>
    <row r="6" spans="1:52" ht="15" customHeight="1">
      <c r="A6" s="86"/>
      <c r="B6" s="87"/>
      <c r="C6" s="88"/>
      <c r="D6" s="87"/>
      <c r="E6" s="87"/>
      <c r="F6" s="89"/>
      <c r="G6" s="87"/>
      <c r="H6" s="87"/>
      <c r="I6" s="88"/>
      <c r="J6" s="88"/>
      <c r="K6" s="88"/>
      <c r="L6" s="98"/>
      <c r="M6" s="99"/>
      <c r="N6" s="99"/>
      <c r="O6" s="100"/>
      <c r="P6" s="101"/>
      <c r="Q6" s="111"/>
      <c r="R6" s="111"/>
      <c r="S6" s="111"/>
      <c r="T6" s="101"/>
      <c r="U6" s="112"/>
      <c r="V6" s="112"/>
      <c r="W6" s="113"/>
      <c r="X6" s="88"/>
      <c r="Y6" s="115"/>
      <c r="Z6" s="88"/>
      <c r="AA6" s="88"/>
      <c r="AB6" s="88"/>
      <c r="AC6" s="88"/>
      <c r="AD6" s="88"/>
      <c r="AE6" s="88"/>
      <c r="AF6" s="88"/>
      <c r="AG6" s="88"/>
      <c r="AH6" s="88"/>
      <c r="AI6" s="98"/>
      <c r="AJ6" s="119"/>
      <c r="AK6" s="119"/>
      <c r="AL6" s="101"/>
      <c r="AM6" s="101"/>
      <c r="AN6" s="101"/>
      <c r="AO6" s="126"/>
      <c r="AP6" s="127"/>
      <c r="AQ6" s="128"/>
      <c r="AR6" s="129"/>
      <c r="AS6" s="128"/>
      <c r="AT6" s="128"/>
      <c r="AU6" s="128"/>
      <c r="AV6" s="128"/>
      <c r="AW6" s="128"/>
      <c r="AX6" s="128"/>
      <c r="AY6" s="128"/>
      <c r="AZ6" s="128"/>
    </row>
    <row r="7" spans="1:52" ht="15" customHeight="1">
      <c r="A7" s="86"/>
      <c r="B7" s="87"/>
      <c r="C7" s="88"/>
      <c r="D7" s="87"/>
      <c r="E7" s="87"/>
      <c r="F7" s="89"/>
      <c r="G7" s="87"/>
      <c r="H7" s="87"/>
      <c r="I7" s="88"/>
      <c r="J7" s="88"/>
      <c r="K7" s="88"/>
      <c r="L7" s="98"/>
      <c r="M7" s="99"/>
      <c r="N7" s="99"/>
      <c r="O7" s="100"/>
      <c r="P7" s="101"/>
      <c r="Q7" s="111"/>
      <c r="R7" s="111"/>
      <c r="S7" s="111"/>
      <c r="T7" s="101"/>
      <c r="U7" s="112"/>
      <c r="V7" s="112"/>
      <c r="W7" s="113"/>
      <c r="X7" s="88"/>
      <c r="Y7" s="115"/>
      <c r="Z7" s="88"/>
      <c r="AA7" s="88"/>
      <c r="AB7" s="88"/>
      <c r="AC7" s="88"/>
      <c r="AD7" s="88"/>
      <c r="AE7" s="88"/>
      <c r="AF7" s="88"/>
      <c r="AG7" s="88"/>
      <c r="AH7" s="88"/>
      <c r="AI7" s="98"/>
      <c r="AJ7" s="119"/>
      <c r="AK7" s="119"/>
      <c r="AL7" s="101"/>
      <c r="AM7" s="101"/>
      <c r="AN7" s="101"/>
      <c r="AO7" s="126"/>
      <c r="AP7" s="127"/>
      <c r="AQ7" s="128"/>
      <c r="AR7" s="129"/>
      <c r="AS7" s="128"/>
      <c r="AT7" s="128"/>
      <c r="AU7" s="128"/>
      <c r="AV7" s="128"/>
      <c r="AW7" s="128"/>
      <c r="AX7" s="128"/>
      <c r="AY7" s="128"/>
      <c r="AZ7" s="128"/>
    </row>
    <row r="8" spans="1:52" ht="15" customHeight="1">
      <c r="A8" s="86"/>
      <c r="B8" s="87"/>
      <c r="C8" s="88"/>
      <c r="D8" s="87"/>
      <c r="E8" s="87"/>
      <c r="F8" s="89"/>
      <c r="G8" s="87"/>
      <c r="H8" s="87"/>
      <c r="I8" s="88"/>
      <c r="J8" s="88"/>
      <c r="K8" s="88"/>
      <c r="L8" s="98"/>
      <c r="M8" s="99"/>
      <c r="N8" s="99"/>
      <c r="O8" s="100"/>
      <c r="P8" s="101"/>
      <c r="Q8" s="111"/>
      <c r="R8" s="111"/>
      <c r="S8" s="111"/>
      <c r="T8" s="101"/>
      <c r="U8" s="112"/>
      <c r="V8" s="112"/>
      <c r="W8" s="113"/>
      <c r="X8" s="88"/>
      <c r="Y8" s="115"/>
      <c r="Z8" s="88"/>
      <c r="AA8" s="88"/>
      <c r="AB8" s="88"/>
      <c r="AC8" s="88"/>
      <c r="AD8" s="88"/>
      <c r="AE8" s="88"/>
      <c r="AF8" s="88"/>
      <c r="AG8" s="88"/>
      <c r="AH8" s="88"/>
      <c r="AI8" s="98"/>
      <c r="AJ8" s="119"/>
      <c r="AK8" s="119"/>
      <c r="AL8" s="101"/>
      <c r="AM8" s="101"/>
      <c r="AN8" s="101"/>
      <c r="AO8" s="126"/>
      <c r="AP8" s="127"/>
      <c r="AQ8" s="128"/>
      <c r="AR8" s="129"/>
      <c r="AS8" s="128"/>
      <c r="AT8" s="128"/>
      <c r="AU8" s="128"/>
      <c r="AV8" s="128"/>
      <c r="AW8" s="128"/>
      <c r="AX8" s="128"/>
      <c r="AY8" s="128"/>
      <c r="AZ8" s="128"/>
    </row>
    <row r="9" spans="1:52" ht="15" customHeight="1">
      <c r="A9" s="86"/>
      <c r="B9" s="87"/>
      <c r="C9" s="88"/>
      <c r="D9" s="87"/>
      <c r="E9" s="87"/>
      <c r="F9" s="89"/>
      <c r="G9" s="87"/>
      <c r="H9" s="87"/>
      <c r="I9" s="88"/>
      <c r="J9" s="88"/>
      <c r="K9" s="88"/>
      <c r="L9" s="98"/>
      <c r="M9" s="99"/>
      <c r="N9" s="99"/>
      <c r="O9" s="100"/>
      <c r="P9" s="101"/>
      <c r="Q9" s="111"/>
      <c r="R9" s="111"/>
      <c r="S9" s="111"/>
      <c r="T9" s="101"/>
      <c r="U9" s="112"/>
      <c r="V9" s="112"/>
      <c r="W9" s="113"/>
      <c r="X9" s="88"/>
      <c r="Y9" s="115"/>
      <c r="Z9" s="88"/>
      <c r="AA9" s="88"/>
      <c r="AB9" s="88"/>
      <c r="AC9" s="88"/>
      <c r="AD9" s="88"/>
      <c r="AE9" s="88"/>
      <c r="AF9" s="88"/>
      <c r="AG9" s="88"/>
      <c r="AH9" s="88"/>
      <c r="AI9" s="98"/>
      <c r="AJ9" s="119"/>
      <c r="AK9" s="119"/>
      <c r="AL9" s="101"/>
      <c r="AM9" s="101"/>
      <c r="AN9" s="101"/>
      <c r="AO9" s="126"/>
      <c r="AP9" s="127"/>
      <c r="AQ9" s="128"/>
      <c r="AR9" s="129"/>
      <c r="AS9" s="128"/>
      <c r="AT9" s="128"/>
      <c r="AU9" s="128"/>
      <c r="AV9" s="128"/>
      <c r="AW9" s="128"/>
      <c r="AX9" s="128"/>
      <c r="AY9" s="128"/>
      <c r="AZ9" s="128"/>
    </row>
    <row r="10" spans="1:52" ht="15" customHeight="1">
      <c r="A10" s="86"/>
      <c r="B10" s="87"/>
      <c r="C10" s="88"/>
      <c r="D10" s="87"/>
      <c r="E10" s="87"/>
      <c r="F10" s="89"/>
      <c r="G10" s="87"/>
      <c r="H10" s="87"/>
      <c r="I10" s="88"/>
      <c r="J10" s="88"/>
      <c r="K10" s="88"/>
      <c r="L10" s="98"/>
      <c r="M10" s="99"/>
      <c r="N10" s="99"/>
      <c r="O10" s="100"/>
      <c r="P10" s="101"/>
      <c r="Q10" s="111"/>
      <c r="R10" s="111"/>
      <c r="S10" s="111"/>
      <c r="T10" s="101"/>
      <c r="U10" s="112"/>
      <c r="V10" s="112"/>
      <c r="W10" s="113"/>
      <c r="X10" s="88"/>
      <c r="Y10" s="115"/>
      <c r="Z10" s="88"/>
      <c r="AA10" s="88"/>
      <c r="AB10" s="88"/>
      <c r="AC10" s="88"/>
      <c r="AD10" s="88"/>
      <c r="AE10" s="88"/>
      <c r="AF10" s="88"/>
      <c r="AG10" s="88"/>
      <c r="AH10" s="88"/>
      <c r="AI10" s="98"/>
      <c r="AJ10" s="119"/>
      <c r="AK10" s="119"/>
      <c r="AL10" s="101"/>
      <c r="AM10" s="101"/>
      <c r="AN10" s="101"/>
      <c r="AO10" s="126"/>
      <c r="AP10" s="127"/>
      <c r="AQ10" s="128"/>
      <c r="AR10" s="129"/>
      <c r="AS10" s="128"/>
      <c r="AT10" s="128"/>
      <c r="AU10" s="128"/>
      <c r="AV10" s="128"/>
      <c r="AW10" s="128"/>
      <c r="AX10" s="128"/>
      <c r="AY10" s="128"/>
      <c r="AZ10" s="128"/>
    </row>
    <row r="11" spans="1:52" ht="15" customHeight="1">
      <c r="A11" s="86"/>
      <c r="B11" s="87"/>
      <c r="C11" s="88"/>
      <c r="D11" s="87"/>
      <c r="E11" s="87"/>
      <c r="F11" s="89"/>
      <c r="G11" s="87"/>
      <c r="H11" s="87"/>
      <c r="I11" s="88"/>
      <c r="J11" s="88"/>
      <c r="K11" s="88"/>
      <c r="L11" s="98"/>
      <c r="M11" s="99"/>
      <c r="N11" s="99"/>
      <c r="O11" s="100"/>
      <c r="P11" s="101"/>
      <c r="Q11" s="111"/>
      <c r="R11" s="111"/>
      <c r="S11" s="111"/>
      <c r="T11" s="101"/>
      <c r="U11" s="112"/>
      <c r="V11" s="112"/>
      <c r="W11" s="113"/>
      <c r="X11" s="88"/>
      <c r="Y11" s="115"/>
      <c r="Z11" s="88"/>
      <c r="AA11" s="88"/>
      <c r="AB11" s="88"/>
      <c r="AC11" s="88"/>
      <c r="AD11" s="88"/>
      <c r="AE11" s="88"/>
      <c r="AF11" s="88"/>
      <c r="AG11" s="88"/>
      <c r="AH11" s="88"/>
      <c r="AI11" s="98"/>
      <c r="AJ11" s="119"/>
      <c r="AK11" s="119"/>
      <c r="AL11" s="101"/>
      <c r="AM11" s="101"/>
      <c r="AN11" s="101"/>
      <c r="AO11" s="126"/>
      <c r="AP11" s="127"/>
      <c r="AQ11" s="128"/>
      <c r="AR11" s="129"/>
      <c r="AS11" s="128"/>
      <c r="AT11" s="128"/>
      <c r="AU11" s="128"/>
      <c r="AV11" s="128"/>
      <c r="AW11" s="128"/>
      <c r="AX11" s="128"/>
      <c r="AY11" s="128"/>
      <c r="AZ11" s="128"/>
    </row>
    <row r="12" spans="1:52" ht="15" customHeight="1">
      <c r="A12" s="86"/>
      <c r="B12" s="87"/>
      <c r="C12" s="88"/>
      <c r="D12" s="87"/>
      <c r="E12" s="87"/>
      <c r="F12" s="89"/>
      <c r="G12" s="87"/>
      <c r="H12" s="87"/>
      <c r="I12" s="88"/>
      <c r="J12" s="88"/>
      <c r="K12" s="88"/>
      <c r="L12" s="98"/>
      <c r="M12" s="99"/>
      <c r="N12" s="99"/>
      <c r="O12" s="100"/>
      <c r="P12" s="101"/>
      <c r="Q12" s="111"/>
      <c r="R12" s="111"/>
      <c r="S12" s="111"/>
      <c r="T12" s="101"/>
      <c r="U12" s="112"/>
      <c r="V12" s="112"/>
      <c r="W12" s="113"/>
      <c r="X12" s="88"/>
      <c r="Y12" s="115"/>
      <c r="Z12" s="88"/>
      <c r="AA12" s="88"/>
      <c r="AB12" s="88"/>
      <c r="AC12" s="88"/>
      <c r="AD12" s="88"/>
      <c r="AE12" s="88"/>
      <c r="AF12" s="88"/>
      <c r="AG12" s="88"/>
      <c r="AH12" s="88"/>
      <c r="AI12" s="98"/>
      <c r="AJ12" s="119"/>
      <c r="AK12" s="119"/>
      <c r="AL12" s="101"/>
      <c r="AM12" s="101"/>
      <c r="AN12" s="101"/>
      <c r="AO12" s="126"/>
      <c r="AP12" s="127"/>
      <c r="AQ12" s="128"/>
      <c r="AR12" s="129"/>
      <c r="AS12" s="128"/>
      <c r="AT12" s="128"/>
      <c r="AU12" s="128"/>
      <c r="AV12" s="128"/>
      <c r="AW12" s="128"/>
      <c r="AX12" s="128"/>
      <c r="AY12" s="128"/>
      <c r="AZ12" s="128"/>
    </row>
    <row r="13" spans="1:52" ht="15" customHeight="1">
      <c r="A13" s="86"/>
      <c r="B13" s="87"/>
      <c r="C13" s="88"/>
      <c r="D13" s="87"/>
      <c r="E13" s="87"/>
      <c r="F13" s="89"/>
      <c r="G13" s="87"/>
      <c r="H13" s="87"/>
      <c r="I13" s="88"/>
      <c r="J13" s="88"/>
      <c r="K13" s="88"/>
      <c r="L13" s="98"/>
      <c r="M13" s="99"/>
      <c r="N13" s="99"/>
      <c r="O13" s="100"/>
      <c r="P13" s="101"/>
      <c r="Q13" s="111"/>
      <c r="R13" s="111"/>
      <c r="S13" s="111"/>
      <c r="T13" s="101"/>
      <c r="U13" s="112"/>
      <c r="V13" s="112"/>
      <c r="W13" s="113"/>
      <c r="X13" s="88"/>
      <c r="Y13" s="115"/>
      <c r="Z13" s="88"/>
      <c r="AA13" s="88"/>
      <c r="AB13" s="88"/>
      <c r="AC13" s="88"/>
      <c r="AD13" s="88"/>
      <c r="AE13" s="88"/>
      <c r="AF13" s="88"/>
      <c r="AG13" s="88"/>
      <c r="AH13" s="88"/>
      <c r="AI13" s="98"/>
      <c r="AJ13" s="119"/>
      <c r="AK13" s="119"/>
      <c r="AL13" s="101"/>
      <c r="AM13" s="101"/>
      <c r="AN13" s="101"/>
      <c r="AO13" s="126"/>
      <c r="AP13" s="127"/>
      <c r="AQ13" s="128"/>
      <c r="AR13" s="129"/>
      <c r="AS13" s="128"/>
      <c r="AT13" s="128"/>
      <c r="AU13" s="128"/>
      <c r="AV13" s="128"/>
      <c r="AW13" s="128"/>
      <c r="AX13" s="128"/>
      <c r="AY13" s="128"/>
      <c r="AZ13" s="128"/>
    </row>
    <row r="14" spans="1:52" ht="15" customHeight="1">
      <c r="A14" s="86"/>
      <c r="B14" s="87"/>
      <c r="C14" s="88"/>
      <c r="D14" s="87"/>
      <c r="E14" s="87"/>
      <c r="F14" s="89"/>
      <c r="G14" s="87"/>
      <c r="H14" s="87"/>
      <c r="I14" s="88"/>
      <c r="J14" s="88"/>
      <c r="K14" s="88"/>
      <c r="L14" s="98"/>
      <c r="M14" s="99"/>
      <c r="N14" s="99"/>
      <c r="O14" s="100"/>
      <c r="P14" s="101"/>
      <c r="Q14" s="111"/>
      <c r="R14" s="111"/>
      <c r="S14" s="111"/>
      <c r="T14" s="101"/>
      <c r="U14" s="112"/>
      <c r="V14" s="112"/>
      <c r="W14" s="113"/>
      <c r="X14" s="88"/>
      <c r="Y14" s="115"/>
      <c r="Z14" s="88"/>
      <c r="AA14" s="88"/>
      <c r="AB14" s="88"/>
      <c r="AC14" s="88"/>
      <c r="AD14" s="88"/>
      <c r="AE14" s="88"/>
      <c r="AF14" s="88"/>
      <c r="AG14" s="88"/>
      <c r="AH14" s="88"/>
      <c r="AI14" s="98"/>
      <c r="AJ14" s="119"/>
      <c r="AK14" s="119"/>
      <c r="AL14" s="101"/>
      <c r="AM14" s="101"/>
      <c r="AN14" s="101"/>
      <c r="AO14" s="126"/>
      <c r="AP14" s="127"/>
      <c r="AQ14" s="128"/>
      <c r="AR14" s="129"/>
      <c r="AS14" s="128"/>
      <c r="AT14" s="128"/>
      <c r="AU14" s="128"/>
      <c r="AV14" s="128"/>
      <c r="AW14" s="128"/>
      <c r="AX14" s="128"/>
      <c r="AY14" s="128"/>
      <c r="AZ14" s="128"/>
    </row>
    <row r="15" spans="1:52" ht="15" customHeight="1">
      <c r="A15" s="86"/>
      <c r="B15" s="87"/>
      <c r="C15" s="88"/>
      <c r="D15" s="87"/>
      <c r="E15" s="87"/>
      <c r="F15" s="89"/>
      <c r="G15" s="87"/>
      <c r="H15" s="87"/>
      <c r="I15" s="88"/>
      <c r="J15" s="88"/>
      <c r="K15" s="88"/>
      <c r="L15" s="98"/>
      <c r="M15" s="99"/>
      <c r="N15" s="99"/>
      <c r="O15" s="100"/>
      <c r="P15" s="101"/>
      <c r="Q15" s="111"/>
      <c r="R15" s="111"/>
      <c r="S15" s="111"/>
      <c r="T15" s="101"/>
      <c r="U15" s="112"/>
      <c r="V15" s="112"/>
      <c r="W15" s="113"/>
      <c r="X15" s="88"/>
      <c r="Y15" s="115"/>
      <c r="Z15" s="88"/>
      <c r="AA15" s="88"/>
      <c r="AB15" s="88"/>
      <c r="AC15" s="88"/>
      <c r="AD15" s="88"/>
      <c r="AE15" s="88"/>
      <c r="AF15" s="88"/>
      <c r="AG15" s="88"/>
      <c r="AH15" s="88"/>
      <c r="AI15" s="98"/>
      <c r="AJ15" s="119"/>
      <c r="AK15" s="119"/>
      <c r="AL15" s="101"/>
      <c r="AM15" s="101"/>
      <c r="AN15" s="101"/>
      <c r="AO15" s="126"/>
      <c r="AP15" s="127"/>
      <c r="AQ15" s="128"/>
      <c r="AR15" s="129"/>
      <c r="AS15" s="128"/>
      <c r="AT15" s="128"/>
      <c r="AU15" s="128"/>
      <c r="AV15" s="128"/>
      <c r="AW15" s="128"/>
      <c r="AX15" s="128"/>
      <c r="AY15" s="128"/>
      <c r="AZ15" s="128"/>
    </row>
    <row r="16" spans="1:52" ht="15" customHeight="1">
      <c r="A16" s="86"/>
      <c r="B16" s="87"/>
      <c r="C16" s="88"/>
      <c r="D16" s="87"/>
      <c r="E16" s="87"/>
      <c r="F16" s="89"/>
      <c r="G16" s="87"/>
      <c r="H16" s="87"/>
      <c r="I16" s="88"/>
      <c r="J16" s="88"/>
      <c r="K16" s="88"/>
      <c r="L16" s="98"/>
      <c r="M16" s="99"/>
      <c r="N16" s="99"/>
      <c r="O16" s="100"/>
      <c r="P16" s="101"/>
      <c r="Q16" s="111"/>
      <c r="R16" s="111"/>
      <c r="S16" s="111"/>
      <c r="T16" s="101"/>
      <c r="U16" s="112"/>
      <c r="V16" s="112"/>
      <c r="W16" s="113"/>
      <c r="X16" s="88"/>
      <c r="Y16" s="115"/>
      <c r="Z16" s="88"/>
      <c r="AA16" s="88"/>
      <c r="AB16" s="88"/>
      <c r="AC16" s="88"/>
      <c r="AD16" s="88"/>
      <c r="AE16" s="88"/>
      <c r="AF16" s="88"/>
      <c r="AG16" s="88"/>
      <c r="AH16" s="88"/>
      <c r="AI16" s="98"/>
      <c r="AJ16" s="119"/>
      <c r="AK16" s="119"/>
      <c r="AL16" s="101"/>
      <c r="AM16" s="101"/>
      <c r="AN16" s="101"/>
      <c r="AO16" s="126"/>
      <c r="AP16" s="127"/>
      <c r="AQ16" s="128"/>
      <c r="AR16" s="129"/>
      <c r="AS16" s="128"/>
      <c r="AT16" s="128"/>
      <c r="AU16" s="128"/>
      <c r="AV16" s="128"/>
      <c r="AW16" s="128"/>
      <c r="AX16" s="128"/>
      <c r="AY16" s="128"/>
      <c r="AZ16" s="128"/>
    </row>
    <row r="17" spans="1:52" ht="15" customHeight="1">
      <c r="A17" s="86"/>
      <c r="B17" s="87"/>
      <c r="C17" s="88"/>
      <c r="D17" s="87"/>
      <c r="E17" s="87"/>
      <c r="F17" s="89"/>
      <c r="G17" s="87"/>
      <c r="H17" s="87"/>
      <c r="I17" s="88"/>
      <c r="J17" s="88"/>
      <c r="K17" s="88"/>
      <c r="L17" s="98"/>
      <c r="M17" s="99"/>
      <c r="N17" s="99"/>
      <c r="O17" s="100"/>
      <c r="P17" s="101"/>
      <c r="Q17" s="111"/>
      <c r="R17" s="111"/>
      <c r="S17" s="111"/>
      <c r="T17" s="101"/>
      <c r="U17" s="112"/>
      <c r="V17" s="112"/>
      <c r="W17" s="113"/>
      <c r="X17" s="88"/>
      <c r="Y17" s="115"/>
      <c r="Z17" s="88"/>
      <c r="AA17" s="88"/>
      <c r="AB17" s="88"/>
      <c r="AC17" s="88"/>
      <c r="AD17" s="88"/>
      <c r="AE17" s="88"/>
      <c r="AF17" s="88"/>
      <c r="AG17" s="88"/>
      <c r="AH17" s="88"/>
      <c r="AI17" s="98"/>
      <c r="AJ17" s="119"/>
      <c r="AK17" s="119"/>
      <c r="AL17" s="101"/>
      <c r="AM17" s="101"/>
      <c r="AN17" s="101"/>
      <c r="AO17" s="126"/>
      <c r="AP17" s="127"/>
      <c r="AQ17" s="128"/>
      <c r="AR17" s="129"/>
      <c r="AS17" s="128"/>
      <c r="AT17" s="128"/>
      <c r="AU17" s="128"/>
      <c r="AV17" s="128"/>
      <c r="AW17" s="128"/>
      <c r="AX17" s="128"/>
      <c r="AY17" s="128"/>
      <c r="AZ17" s="128"/>
    </row>
    <row r="18" spans="1:52" ht="15" customHeight="1">
      <c r="A18" s="86"/>
      <c r="B18" s="87"/>
      <c r="C18" s="88"/>
      <c r="D18" s="87"/>
      <c r="E18" s="87"/>
      <c r="F18" s="89"/>
      <c r="G18" s="87"/>
      <c r="H18" s="87"/>
      <c r="I18" s="88"/>
      <c r="J18" s="88"/>
      <c r="K18" s="88"/>
      <c r="L18" s="98"/>
      <c r="M18" s="99"/>
      <c r="N18" s="99"/>
      <c r="O18" s="100"/>
      <c r="P18" s="101"/>
      <c r="Q18" s="111"/>
      <c r="R18" s="111"/>
      <c r="S18" s="111"/>
      <c r="T18" s="101"/>
      <c r="U18" s="112"/>
      <c r="V18" s="112"/>
      <c r="W18" s="113"/>
      <c r="X18" s="88"/>
      <c r="Y18" s="115"/>
      <c r="Z18" s="88"/>
      <c r="AA18" s="88"/>
      <c r="AB18" s="88"/>
      <c r="AC18" s="88"/>
      <c r="AD18" s="88"/>
      <c r="AE18" s="88"/>
      <c r="AF18" s="88"/>
      <c r="AG18" s="88"/>
      <c r="AH18" s="88"/>
      <c r="AI18" s="98"/>
      <c r="AJ18" s="119"/>
      <c r="AK18" s="119"/>
      <c r="AL18" s="101"/>
      <c r="AM18" s="101"/>
      <c r="AN18" s="101"/>
      <c r="AO18" s="126"/>
      <c r="AP18" s="127"/>
      <c r="AQ18" s="128"/>
      <c r="AR18" s="129"/>
      <c r="AS18" s="128"/>
      <c r="AT18" s="128"/>
      <c r="AU18" s="128"/>
      <c r="AV18" s="128"/>
      <c r="AW18" s="128"/>
      <c r="AX18" s="128"/>
      <c r="AY18" s="128"/>
      <c r="AZ18" s="128"/>
    </row>
    <row r="19" spans="1:52" ht="15" customHeight="1">
      <c r="A19" s="86"/>
      <c r="B19" s="87"/>
      <c r="C19" s="88"/>
      <c r="D19" s="87"/>
      <c r="E19" s="87"/>
      <c r="F19" s="89"/>
      <c r="G19" s="87"/>
      <c r="H19" s="87"/>
      <c r="I19" s="88"/>
      <c r="J19" s="88"/>
      <c r="K19" s="88"/>
      <c r="L19" s="98"/>
      <c r="M19" s="99"/>
      <c r="N19" s="99"/>
      <c r="O19" s="100"/>
      <c r="P19" s="101"/>
      <c r="Q19" s="111"/>
      <c r="R19" s="111"/>
      <c r="S19" s="111"/>
      <c r="T19" s="101"/>
      <c r="U19" s="112"/>
      <c r="V19" s="112"/>
      <c r="W19" s="113"/>
      <c r="X19" s="88"/>
      <c r="Y19" s="115"/>
      <c r="Z19" s="88"/>
      <c r="AA19" s="88"/>
      <c r="AB19" s="88"/>
      <c r="AC19" s="88"/>
      <c r="AD19" s="88"/>
      <c r="AE19" s="88"/>
      <c r="AF19" s="88"/>
      <c r="AG19" s="88"/>
      <c r="AH19" s="88"/>
      <c r="AI19" s="98"/>
      <c r="AJ19" s="119"/>
      <c r="AK19" s="119"/>
      <c r="AL19" s="101"/>
      <c r="AM19" s="101"/>
      <c r="AN19" s="101"/>
      <c r="AO19" s="126"/>
      <c r="AP19" s="127"/>
      <c r="AQ19" s="128"/>
      <c r="AR19" s="129"/>
      <c r="AS19" s="128"/>
      <c r="AT19" s="128"/>
      <c r="AU19" s="128"/>
      <c r="AV19" s="128"/>
      <c r="AW19" s="128"/>
      <c r="AX19" s="128"/>
      <c r="AY19" s="128"/>
      <c r="AZ19" s="128"/>
    </row>
    <row r="20" spans="1:52" ht="15" customHeight="1">
      <c r="A20" s="86"/>
      <c r="B20" s="87"/>
      <c r="C20" s="88"/>
      <c r="D20" s="87"/>
      <c r="E20" s="87"/>
      <c r="F20" s="89"/>
      <c r="G20" s="87"/>
      <c r="H20" s="87"/>
      <c r="I20" s="88"/>
      <c r="J20" s="88"/>
      <c r="K20" s="88"/>
      <c r="L20" s="98"/>
      <c r="M20" s="99"/>
      <c r="N20" s="99"/>
      <c r="O20" s="100"/>
      <c r="P20" s="101"/>
      <c r="Q20" s="111"/>
      <c r="R20" s="111"/>
      <c r="S20" s="111"/>
      <c r="T20" s="101"/>
      <c r="U20" s="112"/>
      <c r="V20" s="112"/>
      <c r="W20" s="113"/>
      <c r="X20" s="88"/>
      <c r="Y20" s="115"/>
      <c r="Z20" s="88"/>
      <c r="AA20" s="88"/>
      <c r="AB20" s="88"/>
      <c r="AC20" s="88"/>
      <c r="AD20" s="88"/>
      <c r="AE20" s="88"/>
      <c r="AF20" s="88"/>
      <c r="AG20" s="88"/>
      <c r="AH20" s="88"/>
      <c r="AI20" s="98"/>
      <c r="AJ20" s="119"/>
      <c r="AK20" s="119"/>
      <c r="AL20" s="101"/>
      <c r="AM20" s="101"/>
      <c r="AN20" s="101"/>
      <c r="AO20" s="126"/>
      <c r="AP20" s="127"/>
      <c r="AQ20" s="128"/>
      <c r="AR20" s="129"/>
      <c r="AS20" s="128"/>
      <c r="AT20" s="128"/>
      <c r="AU20" s="128"/>
      <c r="AV20" s="128"/>
      <c r="AW20" s="128"/>
      <c r="AX20" s="128"/>
      <c r="AY20" s="128"/>
      <c r="AZ20" s="128"/>
    </row>
    <row r="21" spans="1:52" ht="15" customHeight="1">
      <c r="A21" s="86"/>
      <c r="B21" s="87"/>
      <c r="C21" s="88"/>
      <c r="D21" s="87"/>
      <c r="E21" s="87"/>
      <c r="F21" s="89"/>
      <c r="G21" s="87"/>
      <c r="H21" s="87"/>
      <c r="I21" s="88"/>
      <c r="J21" s="88"/>
      <c r="K21" s="88"/>
      <c r="L21" s="98"/>
      <c r="M21" s="99"/>
      <c r="N21" s="99"/>
      <c r="O21" s="100"/>
      <c r="P21" s="101"/>
      <c r="Q21" s="111"/>
      <c r="R21" s="111"/>
      <c r="S21" s="111"/>
      <c r="T21" s="101"/>
      <c r="U21" s="112"/>
      <c r="V21" s="112"/>
      <c r="W21" s="113"/>
      <c r="X21" s="88"/>
      <c r="Y21" s="115"/>
      <c r="Z21" s="88"/>
      <c r="AA21" s="88"/>
      <c r="AB21" s="88"/>
      <c r="AC21" s="88"/>
      <c r="AD21" s="88"/>
      <c r="AE21" s="88"/>
      <c r="AF21" s="88"/>
      <c r="AG21" s="88"/>
      <c r="AH21" s="88"/>
      <c r="AI21" s="98"/>
      <c r="AJ21" s="119"/>
      <c r="AK21" s="119"/>
      <c r="AL21" s="101"/>
      <c r="AM21" s="101"/>
      <c r="AN21" s="101"/>
      <c r="AO21" s="126"/>
      <c r="AP21" s="127"/>
      <c r="AQ21" s="128"/>
      <c r="AR21" s="129"/>
      <c r="AS21" s="128"/>
      <c r="AT21" s="128"/>
      <c r="AU21" s="128"/>
      <c r="AV21" s="128"/>
      <c r="AW21" s="128"/>
      <c r="AX21" s="128"/>
      <c r="AY21" s="128"/>
      <c r="AZ21" s="128"/>
    </row>
    <row r="22" spans="1:52" ht="15" customHeight="1">
      <c r="A22" s="86"/>
      <c r="B22" s="87"/>
      <c r="C22" s="88"/>
      <c r="D22" s="87"/>
      <c r="E22" s="87"/>
      <c r="F22" s="89"/>
      <c r="G22" s="87"/>
      <c r="H22" s="87"/>
      <c r="I22" s="88"/>
      <c r="J22" s="88"/>
      <c r="K22" s="88"/>
      <c r="L22" s="98"/>
      <c r="M22" s="99"/>
      <c r="N22" s="99"/>
      <c r="O22" s="100"/>
      <c r="P22" s="101"/>
      <c r="Q22" s="111"/>
      <c r="R22" s="111"/>
      <c r="S22" s="111"/>
      <c r="T22" s="101"/>
      <c r="U22" s="112"/>
      <c r="V22" s="112"/>
      <c r="W22" s="113"/>
      <c r="X22" s="88"/>
      <c r="Y22" s="115"/>
      <c r="Z22" s="88"/>
      <c r="AA22" s="88"/>
      <c r="AB22" s="88"/>
      <c r="AC22" s="88"/>
      <c r="AD22" s="88"/>
      <c r="AE22" s="88"/>
      <c r="AF22" s="88"/>
      <c r="AG22" s="88"/>
      <c r="AH22" s="88"/>
      <c r="AI22" s="98"/>
      <c r="AJ22" s="119"/>
      <c r="AK22" s="119"/>
      <c r="AL22" s="101"/>
      <c r="AM22" s="101"/>
      <c r="AN22" s="101"/>
      <c r="AO22" s="126"/>
      <c r="AP22" s="127"/>
      <c r="AQ22" s="128"/>
      <c r="AR22" s="129"/>
      <c r="AS22" s="128"/>
      <c r="AT22" s="128"/>
      <c r="AU22" s="128"/>
      <c r="AV22" s="128"/>
      <c r="AW22" s="128"/>
      <c r="AX22" s="128"/>
      <c r="AY22" s="128"/>
      <c r="AZ22" s="128"/>
    </row>
    <row r="23" spans="1:52" ht="15" customHeight="1">
      <c r="A23" s="86"/>
      <c r="B23" s="87"/>
      <c r="C23" s="88"/>
      <c r="D23" s="87"/>
      <c r="E23" s="87"/>
      <c r="F23" s="89"/>
      <c r="G23" s="87"/>
      <c r="H23" s="87"/>
      <c r="I23" s="88"/>
      <c r="J23" s="88"/>
      <c r="K23" s="88"/>
      <c r="L23" s="98"/>
      <c r="M23" s="99"/>
      <c r="N23" s="99"/>
      <c r="O23" s="100"/>
      <c r="P23" s="101"/>
      <c r="Q23" s="111"/>
      <c r="R23" s="111"/>
      <c r="S23" s="111"/>
      <c r="T23" s="101"/>
      <c r="U23" s="112"/>
      <c r="V23" s="112"/>
      <c r="W23" s="113"/>
      <c r="X23" s="88"/>
      <c r="Y23" s="115"/>
      <c r="Z23" s="88"/>
      <c r="AA23" s="88"/>
      <c r="AB23" s="88"/>
      <c r="AC23" s="88"/>
      <c r="AD23" s="88"/>
      <c r="AE23" s="88"/>
      <c r="AF23" s="88"/>
      <c r="AG23" s="88"/>
      <c r="AH23" s="88"/>
      <c r="AI23" s="98"/>
      <c r="AJ23" s="119"/>
      <c r="AK23" s="119"/>
      <c r="AL23" s="101"/>
      <c r="AM23" s="101"/>
      <c r="AN23" s="101"/>
      <c r="AO23" s="126"/>
      <c r="AP23" s="127"/>
      <c r="AQ23" s="128"/>
      <c r="AR23" s="129"/>
      <c r="AS23" s="128"/>
      <c r="AT23" s="128"/>
      <c r="AU23" s="128"/>
      <c r="AV23" s="128"/>
      <c r="AW23" s="128"/>
      <c r="AX23" s="128"/>
      <c r="AY23" s="128"/>
      <c r="AZ23" s="128"/>
    </row>
    <row r="24" spans="1:52" ht="15" customHeight="1">
      <c r="A24" s="86"/>
      <c r="B24" s="87"/>
      <c r="C24" s="88"/>
      <c r="D24" s="87"/>
      <c r="E24" s="87"/>
      <c r="F24" s="89"/>
      <c r="G24" s="87"/>
      <c r="H24" s="87"/>
      <c r="I24" s="88"/>
      <c r="J24" s="88"/>
      <c r="K24" s="88"/>
      <c r="L24" s="98"/>
      <c r="M24" s="99"/>
      <c r="N24" s="99"/>
      <c r="O24" s="100"/>
      <c r="P24" s="101"/>
      <c r="Q24" s="111"/>
      <c r="R24" s="111"/>
      <c r="S24" s="111"/>
      <c r="T24" s="101"/>
      <c r="U24" s="112"/>
      <c r="V24" s="112"/>
      <c r="W24" s="113"/>
      <c r="X24" s="88"/>
      <c r="Y24" s="115"/>
      <c r="Z24" s="88"/>
      <c r="AA24" s="88"/>
      <c r="AB24" s="88"/>
      <c r="AC24" s="88"/>
      <c r="AD24" s="88"/>
      <c r="AE24" s="88"/>
      <c r="AF24" s="88"/>
      <c r="AG24" s="88"/>
      <c r="AH24" s="88"/>
      <c r="AI24" s="98"/>
      <c r="AJ24" s="119"/>
      <c r="AK24" s="119"/>
      <c r="AL24" s="101"/>
      <c r="AM24" s="101"/>
      <c r="AN24" s="101"/>
      <c r="AO24" s="126"/>
      <c r="AP24" s="127"/>
      <c r="AQ24" s="128"/>
      <c r="AR24" s="129"/>
      <c r="AS24" s="128"/>
      <c r="AT24" s="128"/>
      <c r="AU24" s="128"/>
      <c r="AV24" s="128"/>
      <c r="AW24" s="128"/>
      <c r="AX24" s="128"/>
      <c r="AY24" s="128"/>
      <c r="AZ24" s="128"/>
    </row>
    <row r="25" spans="1:52" ht="15" customHeight="1">
      <c r="A25" s="86"/>
      <c r="B25" s="87"/>
      <c r="C25" s="88"/>
      <c r="D25" s="87"/>
      <c r="E25" s="87"/>
      <c r="F25" s="89"/>
      <c r="G25" s="87"/>
      <c r="H25" s="87"/>
      <c r="I25" s="88"/>
      <c r="J25" s="88"/>
      <c r="K25" s="88"/>
      <c r="L25" s="98"/>
      <c r="M25" s="99"/>
      <c r="N25" s="99"/>
      <c r="O25" s="100"/>
      <c r="P25" s="101"/>
      <c r="Q25" s="111"/>
      <c r="R25" s="111"/>
      <c r="S25" s="111"/>
      <c r="T25" s="101"/>
      <c r="U25" s="112"/>
      <c r="V25" s="112"/>
      <c r="W25" s="113"/>
      <c r="X25" s="88"/>
      <c r="Y25" s="115"/>
      <c r="Z25" s="88"/>
      <c r="AA25" s="88"/>
      <c r="AB25" s="88"/>
      <c r="AC25" s="88"/>
      <c r="AD25" s="88"/>
      <c r="AE25" s="88"/>
      <c r="AF25" s="88"/>
      <c r="AG25" s="88"/>
      <c r="AH25" s="88"/>
      <c r="AI25" s="98"/>
      <c r="AJ25" s="119"/>
      <c r="AK25" s="119"/>
      <c r="AL25" s="101"/>
      <c r="AM25" s="101"/>
      <c r="AN25" s="101"/>
      <c r="AO25" s="126"/>
      <c r="AP25" s="127"/>
      <c r="AQ25" s="128"/>
      <c r="AR25" s="129"/>
      <c r="AS25" s="128"/>
      <c r="AT25" s="128"/>
      <c r="AU25" s="128"/>
      <c r="AV25" s="128"/>
      <c r="AW25" s="128"/>
      <c r="AX25" s="128"/>
      <c r="AY25" s="128"/>
      <c r="AZ25" s="128"/>
    </row>
    <row r="26" spans="1:52" ht="15" customHeight="1">
      <c r="A26" s="86"/>
      <c r="B26" s="87"/>
      <c r="C26" s="88"/>
      <c r="D26" s="87"/>
      <c r="E26" s="87"/>
      <c r="F26" s="89"/>
      <c r="G26" s="87"/>
      <c r="H26" s="87"/>
      <c r="I26" s="88"/>
      <c r="J26" s="88"/>
      <c r="K26" s="88"/>
      <c r="L26" s="98"/>
      <c r="M26" s="99"/>
      <c r="N26" s="99"/>
      <c r="O26" s="100"/>
      <c r="P26" s="101"/>
      <c r="Q26" s="111"/>
      <c r="R26" s="111"/>
      <c r="S26" s="111"/>
      <c r="T26" s="101"/>
      <c r="U26" s="112"/>
      <c r="V26" s="112"/>
      <c r="W26" s="113"/>
      <c r="X26" s="88"/>
      <c r="Y26" s="115"/>
      <c r="Z26" s="88"/>
      <c r="AA26" s="88"/>
      <c r="AB26" s="88"/>
      <c r="AC26" s="88"/>
      <c r="AD26" s="88"/>
      <c r="AE26" s="88"/>
      <c r="AF26" s="88"/>
      <c r="AG26" s="88"/>
      <c r="AH26" s="88"/>
      <c r="AI26" s="98"/>
      <c r="AJ26" s="119"/>
      <c r="AK26" s="119"/>
      <c r="AL26" s="101"/>
      <c r="AM26" s="101"/>
      <c r="AN26" s="101"/>
      <c r="AO26" s="126"/>
      <c r="AP26" s="127"/>
      <c r="AQ26" s="128"/>
      <c r="AR26" s="129"/>
      <c r="AS26" s="128"/>
      <c r="AT26" s="128"/>
      <c r="AU26" s="128"/>
      <c r="AV26" s="128"/>
      <c r="AW26" s="128"/>
      <c r="AX26" s="128"/>
      <c r="AY26" s="128"/>
      <c r="AZ26" s="128"/>
    </row>
    <row r="27" spans="1:52" ht="15" customHeight="1">
      <c r="A27" s="86"/>
      <c r="B27" s="87"/>
      <c r="C27" s="88"/>
      <c r="D27" s="87"/>
      <c r="E27" s="87"/>
      <c r="F27" s="89"/>
      <c r="G27" s="87"/>
      <c r="H27" s="87"/>
      <c r="I27" s="88"/>
      <c r="J27" s="88"/>
      <c r="K27" s="88"/>
      <c r="L27" s="98"/>
      <c r="M27" s="99"/>
      <c r="N27" s="99"/>
      <c r="O27" s="100"/>
      <c r="P27" s="101"/>
      <c r="Q27" s="111"/>
      <c r="R27" s="111"/>
      <c r="S27" s="111"/>
      <c r="T27" s="101"/>
      <c r="U27" s="112"/>
      <c r="V27" s="112"/>
      <c r="W27" s="113"/>
      <c r="X27" s="88"/>
      <c r="Y27" s="115"/>
      <c r="Z27" s="88"/>
      <c r="AA27" s="88"/>
      <c r="AB27" s="88"/>
      <c r="AC27" s="88"/>
      <c r="AD27" s="88"/>
      <c r="AE27" s="88"/>
      <c r="AF27" s="88"/>
      <c r="AG27" s="88"/>
      <c r="AH27" s="88"/>
      <c r="AI27" s="98"/>
      <c r="AJ27" s="119"/>
      <c r="AK27" s="119"/>
      <c r="AL27" s="101"/>
      <c r="AM27" s="101"/>
      <c r="AN27" s="101"/>
      <c r="AO27" s="126"/>
      <c r="AP27" s="127"/>
      <c r="AQ27" s="128"/>
      <c r="AR27" s="129"/>
      <c r="AS27" s="128"/>
      <c r="AT27" s="128"/>
      <c r="AU27" s="128"/>
      <c r="AV27" s="128"/>
      <c r="AW27" s="128"/>
      <c r="AX27" s="128"/>
      <c r="AY27" s="128"/>
      <c r="AZ27" s="128"/>
    </row>
    <row r="28" spans="1:52" ht="15" customHeight="1">
      <c r="A28" s="86"/>
      <c r="B28" s="87"/>
      <c r="C28" s="88"/>
      <c r="D28" s="87"/>
      <c r="E28" s="87"/>
      <c r="F28" s="89"/>
      <c r="G28" s="87"/>
      <c r="H28" s="87"/>
      <c r="I28" s="88"/>
      <c r="J28" s="88"/>
      <c r="K28" s="88"/>
      <c r="L28" s="98"/>
      <c r="M28" s="99"/>
      <c r="N28" s="99"/>
      <c r="O28" s="100"/>
      <c r="P28" s="101"/>
      <c r="Q28" s="111"/>
      <c r="R28" s="111"/>
      <c r="S28" s="111"/>
      <c r="T28" s="101"/>
      <c r="U28" s="112"/>
      <c r="V28" s="112"/>
      <c r="W28" s="113"/>
      <c r="X28" s="88"/>
      <c r="Y28" s="115"/>
      <c r="Z28" s="88"/>
      <c r="AA28" s="88"/>
      <c r="AB28" s="88"/>
      <c r="AC28" s="88"/>
      <c r="AD28" s="88"/>
      <c r="AE28" s="88"/>
      <c r="AF28" s="88"/>
      <c r="AG28" s="88"/>
      <c r="AH28" s="88"/>
      <c r="AI28" s="98"/>
      <c r="AJ28" s="119"/>
      <c r="AK28" s="119"/>
      <c r="AL28" s="101"/>
      <c r="AM28" s="101"/>
      <c r="AN28" s="101"/>
      <c r="AO28" s="126"/>
      <c r="AP28" s="127"/>
      <c r="AQ28" s="128"/>
      <c r="AR28" s="129"/>
      <c r="AS28" s="128"/>
      <c r="AT28" s="128"/>
      <c r="AU28" s="128"/>
      <c r="AV28" s="128"/>
      <c r="AW28" s="128"/>
      <c r="AX28" s="128"/>
      <c r="AY28" s="128"/>
      <c r="AZ28" s="128"/>
    </row>
    <row r="29" spans="1:52" ht="15" customHeight="1">
      <c r="A29" s="86"/>
      <c r="B29" s="87"/>
      <c r="C29" s="88"/>
      <c r="D29" s="87"/>
      <c r="E29" s="87"/>
      <c r="F29" s="89"/>
      <c r="G29" s="87"/>
      <c r="H29" s="87"/>
      <c r="I29" s="88"/>
      <c r="J29" s="88"/>
      <c r="K29" s="88"/>
      <c r="L29" s="98"/>
      <c r="M29" s="99"/>
      <c r="N29" s="99"/>
      <c r="O29" s="100"/>
      <c r="P29" s="101"/>
      <c r="Q29" s="111"/>
      <c r="R29" s="111"/>
      <c r="S29" s="111"/>
      <c r="T29" s="101"/>
      <c r="U29" s="112"/>
      <c r="V29" s="112"/>
      <c r="W29" s="113"/>
      <c r="X29" s="88"/>
      <c r="Y29" s="115"/>
      <c r="Z29" s="88"/>
      <c r="AA29" s="88"/>
      <c r="AB29" s="88"/>
      <c r="AC29" s="88"/>
      <c r="AD29" s="88"/>
      <c r="AE29" s="88"/>
      <c r="AF29" s="88"/>
      <c r="AG29" s="88"/>
      <c r="AH29" s="88"/>
      <c r="AI29" s="98"/>
      <c r="AJ29" s="119"/>
      <c r="AK29" s="119"/>
      <c r="AL29" s="101"/>
      <c r="AM29" s="101"/>
      <c r="AN29" s="101"/>
      <c r="AO29" s="126"/>
      <c r="AP29" s="127"/>
      <c r="AQ29" s="128"/>
      <c r="AR29" s="129"/>
      <c r="AS29" s="128"/>
      <c r="AT29" s="128"/>
      <c r="AU29" s="128"/>
      <c r="AV29" s="128"/>
      <c r="AW29" s="128"/>
      <c r="AX29" s="128"/>
      <c r="AY29" s="128"/>
      <c r="AZ29" s="128"/>
    </row>
    <row r="30" spans="1:52" ht="15" customHeight="1">
      <c r="A30" s="86"/>
      <c r="B30" s="87"/>
      <c r="C30" s="88"/>
      <c r="D30" s="87"/>
      <c r="E30" s="87"/>
      <c r="F30" s="89"/>
      <c r="G30" s="87"/>
      <c r="H30" s="87"/>
      <c r="I30" s="88"/>
      <c r="J30" s="88"/>
      <c r="K30" s="88"/>
      <c r="L30" s="98"/>
      <c r="M30" s="99"/>
      <c r="N30" s="99"/>
      <c r="O30" s="100"/>
      <c r="P30" s="101"/>
      <c r="Q30" s="111"/>
      <c r="R30" s="111"/>
      <c r="S30" s="111"/>
      <c r="T30" s="101"/>
      <c r="U30" s="112"/>
      <c r="V30" s="112"/>
      <c r="W30" s="113"/>
      <c r="X30" s="88"/>
      <c r="Y30" s="115"/>
      <c r="Z30" s="88"/>
      <c r="AA30" s="88"/>
      <c r="AB30" s="88"/>
      <c r="AC30" s="88"/>
      <c r="AD30" s="88"/>
      <c r="AE30" s="88"/>
      <c r="AF30" s="88"/>
      <c r="AG30" s="88"/>
      <c r="AH30" s="88"/>
      <c r="AI30" s="98"/>
      <c r="AJ30" s="119"/>
      <c r="AK30" s="119"/>
      <c r="AL30" s="101"/>
      <c r="AM30" s="101"/>
      <c r="AN30" s="101"/>
      <c r="AO30" s="126"/>
      <c r="AP30" s="127"/>
      <c r="AQ30" s="128"/>
      <c r="AR30" s="129"/>
      <c r="AS30" s="128"/>
      <c r="AT30" s="128"/>
      <c r="AU30" s="128"/>
      <c r="AV30" s="128"/>
      <c r="AW30" s="128"/>
      <c r="AX30" s="128"/>
      <c r="AY30" s="128"/>
      <c r="AZ30" s="128"/>
    </row>
    <row r="31" spans="1:52" ht="15" customHeight="1">
      <c r="A31" s="86"/>
      <c r="B31" s="87"/>
      <c r="C31" s="88"/>
      <c r="D31" s="87"/>
      <c r="E31" s="87"/>
      <c r="F31" s="89"/>
      <c r="G31" s="87"/>
      <c r="H31" s="87"/>
      <c r="I31" s="88"/>
      <c r="J31" s="88"/>
      <c r="K31" s="88"/>
      <c r="L31" s="98"/>
      <c r="M31" s="99"/>
      <c r="N31" s="99"/>
      <c r="O31" s="100"/>
      <c r="P31" s="101"/>
      <c r="Q31" s="111"/>
      <c r="R31" s="111"/>
      <c r="S31" s="111"/>
      <c r="T31" s="101"/>
      <c r="U31" s="112"/>
      <c r="V31" s="112"/>
      <c r="W31" s="113"/>
      <c r="X31" s="88"/>
      <c r="Y31" s="115"/>
      <c r="Z31" s="88"/>
      <c r="AA31" s="88"/>
      <c r="AB31" s="88"/>
      <c r="AC31" s="88"/>
      <c r="AD31" s="88"/>
      <c r="AE31" s="88"/>
      <c r="AF31" s="88"/>
      <c r="AG31" s="88"/>
      <c r="AH31" s="88"/>
      <c r="AI31" s="98"/>
      <c r="AJ31" s="119"/>
      <c r="AK31" s="119"/>
      <c r="AL31" s="101"/>
      <c r="AM31" s="101"/>
      <c r="AN31" s="101"/>
      <c r="AO31" s="126"/>
      <c r="AP31" s="127"/>
      <c r="AQ31" s="128"/>
      <c r="AR31" s="129"/>
      <c r="AS31" s="128"/>
      <c r="AT31" s="128"/>
      <c r="AU31" s="128"/>
      <c r="AV31" s="128"/>
      <c r="AW31" s="128"/>
      <c r="AX31" s="128"/>
      <c r="AY31" s="128"/>
      <c r="AZ31" s="128"/>
    </row>
    <row r="32" spans="1:52" ht="15" customHeight="1">
      <c r="A32" s="86"/>
      <c r="B32" s="87"/>
      <c r="C32" s="88"/>
      <c r="D32" s="87"/>
      <c r="E32" s="87"/>
      <c r="F32" s="89"/>
      <c r="G32" s="87"/>
      <c r="H32" s="87"/>
      <c r="I32" s="88"/>
      <c r="J32" s="88"/>
      <c r="K32" s="88"/>
      <c r="L32" s="98"/>
      <c r="M32" s="99"/>
      <c r="N32" s="99"/>
      <c r="O32" s="100"/>
      <c r="P32" s="101"/>
      <c r="Q32" s="111"/>
      <c r="R32" s="111"/>
      <c r="S32" s="111"/>
      <c r="T32" s="101"/>
      <c r="U32" s="112"/>
      <c r="V32" s="112"/>
      <c r="W32" s="113"/>
      <c r="X32" s="88"/>
      <c r="Y32" s="115"/>
      <c r="Z32" s="88"/>
      <c r="AA32" s="88"/>
      <c r="AB32" s="88"/>
      <c r="AC32" s="88"/>
      <c r="AD32" s="88"/>
      <c r="AE32" s="88"/>
      <c r="AF32" s="88"/>
      <c r="AG32" s="88"/>
      <c r="AH32" s="88"/>
      <c r="AI32" s="98"/>
      <c r="AJ32" s="119"/>
      <c r="AK32" s="119"/>
      <c r="AL32" s="101"/>
      <c r="AM32" s="101"/>
      <c r="AN32" s="101"/>
      <c r="AO32" s="126"/>
      <c r="AP32" s="127"/>
      <c r="AQ32" s="128"/>
      <c r="AR32" s="129"/>
      <c r="AS32" s="128"/>
      <c r="AT32" s="128"/>
      <c r="AU32" s="128"/>
      <c r="AV32" s="128"/>
      <c r="AW32" s="128"/>
      <c r="AX32" s="128"/>
      <c r="AY32" s="128"/>
      <c r="AZ32" s="128"/>
    </row>
    <row r="33" spans="1:52" ht="15" customHeight="1">
      <c r="A33" s="86"/>
      <c r="B33" s="87"/>
      <c r="C33" s="88"/>
      <c r="D33" s="87"/>
      <c r="E33" s="87"/>
      <c r="F33" s="89"/>
      <c r="G33" s="87"/>
      <c r="H33" s="87"/>
      <c r="I33" s="88"/>
      <c r="J33" s="88"/>
      <c r="K33" s="88"/>
      <c r="L33" s="98"/>
      <c r="M33" s="99"/>
      <c r="N33" s="99"/>
      <c r="O33" s="100"/>
      <c r="P33" s="101"/>
      <c r="Q33" s="111"/>
      <c r="R33" s="111"/>
      <c r="S33" s="111"/>
      <c r="T33" s="101"/>
      <c r="U33" s="112"/>
      <c r="V33" s="112"/>
      <c r="W33" s="113"/>
      <c r="X33" s="88"/>
      <c r="Y33" s="115"/>
      <c r="Z33" s="88"/>
      <c r="AA33" s="88"/>
      <c r="AB33" s="88"/>
      <c r="AC33" s="88"/>
      <c r="AD33" s="88"/>
      <c r="AE33" s="88"/>
      <c r="AF33" s="88"/>
      <c r="AG33" s="88"/>
      <c r="AH33" s="88"/>
      <c r="AI33" s="98"/>
      <c r="AJ33" s="119"/>
      <c r="AK33" s="119"/>
      <c r="AL33" s="101"/>
      <c r="AM33" s="101"/>
      <c r="AN33" s="101"/>
      <c r="AO33" s="126"/>
      <c r="AP33" s="127"/>
      <c r="AQ33" s="128"/>
      <c r="AR33" s="129"/>
      <c r="AS33" s="128"/>
      <c r="AT33" s="128"/>
      <c r="AU33" s="128"/>
      <c r="AV33" s="128"/>
      <c r="AW33" s="128"/>
      <c r="AX33" s="128"/>
      <c r="AY33" s="128"/>
      <c r="AZ33" s="128"/>
    </row>
    <row r="34" spans="1:52" ht="15" customHeight="1">
      <c r="A34" s="86"/>
      <c r="B34" s="87"/>
      <c r="C34" s="88"/>
      <c r="D34" s="87"/>
      <c r="E34" s="87"/>
      <c r="F34" s="89"/>
      <c r="G34" s="87"/>
      <c r="H34" s="87"/>
      <c r="I34" s="88"/>
      <c r="J34" s="88"/>
      <c r="K34" s="88"/>
      <c r="L34" s="98"/>
      <c r="M34" s="99"/>
      <c r="N34" s="99"/>
      <c r="O34" s="100"/>
      <c r="P34" s="101"/>
      <c r="Q34" s="111"/>
      <c r="R34" s="111"/>
      <c r="S34" s="111"/>
      <c r="T34" s="101"/>
      <c r="U34" s="112"/>
      <c r="V34" s="112"/>
      <c r="W34" s="113"/>
      <c r="X34" s="88"/>
      <c r="Y34" s="115"/>
      <c r="Z34" s="88"/>
      <c r="AA34" s="88"/>
      <c r="AB34" s="88"/>
      <c r="AC34" s="88"/>
      <c r="AD34" s="88"/>
      <c r="AE34" s="88"/>
      <c r="AF34" s="88"/>
      <c r="AG34" s="88"/>
      <c r="AH34" s="88"/>
      <c r="AI34" s="98"/>
      <c r="AJ34" s="119"/>
      <c r="AK34" s="119"/>
      <c r="AL34" s="101"/>
      <c r="AM34" s="101"/>
      <c r="AN34" s="101"/>
      <c r="AO34" s="126"/>
      <c r="AP34" s="127"/>
      <c r="AQ34" s="128"/>
      <c r="AR34" s="129"/>
      <c r="AS34" s="128"/>
      <c r="AT34" s="128"/>
      <c r="AU34" s="128"/>
      <c r="AV34" s="128"/>
      <c r="AW34" s="128"/>
      <c r="AX34" s="128"/>
      <c r="AY34" s="128"/>
      <c r="AZ34" s="128"/>
    </row>
    <row r="35" spans="1:52" ht="15" customHeight="1">
      <c r="A35" s="86"/>
      <c r="B35" s="87"/>
      <c r="C35" s="88"/>
      <c r="D35" s="87"/>
      <c r="E35" s="87"/>
      <c r="F35" s="89"/>
      <c r="G35" s="87"/>
      <c r="H35" s="87"/>
      <c r="I35" s="88"/>
      <c r="J35" s="88"/>
      <c r="K35" s="88"/>
      <c r="L35" s="98"/>
      <c r="M35" s="99"/>
      <c r="N35" s="99"/>
      <c r="O35" s="100"/>
      <c r="P35" s="101"/>
      <c r="Q35" s="111"/>
      <c r="R35" s="111"/>
      <c r="S35" s="111"/>
      <c r="T35" s="101"/>
      <c r="U35" s="112"/>
      <c r="V35" s="112"/>
      <c r="W35" s="113"/>
      <c r="X35" s="88"/>
      <c r="Y35" s="115"/>
      <c r="Z35" s="88"/>
      <c r="AA35" s="88"/>
      <c r="AB35" s="88"/>
      <c r="AC35" s="88"/>
      <c r="AD35" s="88"/>
      <c r="AE35" s="88"/>
      <c r="AF35" s="88"/>
      <c r="AG35" s="88"/>
      <c r="AH35" s="88"/>
      <c r="AI35" s="98"/>
      <c r="AJ35" s="119"/>
      <c r="AK35" s="119"/>
      <c r="AL35" s="101"/>
      <c r="AM35" s="101"/>
      <c r="AN35" s="101"/>
      <c r="AO35" s="126"/>
      <c r="AP35" s="127"/>
      <c r="AQ35" s="128"/>
      <c r="AR35" s="129"/>
      <c r="AS35" s="128"/>
      <c r="AT35" s="128"/>
      <c r="AU35" s="128"/>
      <c r="AV35" s="128"/>
      <c r="AW35" s="128"/>
      <c r="AX35" s="128"/>
      <c r="AY35" s="128"/>
      <c r="AZ35" s="128"/>
    </row>
    <row r="36" spans="1:52" ht="15" customHeight="1">
      <c r="A36" s="86"/>
      <c r="B36" s="87"/>
      <c r="C36" s="88"/>
      <c r="D36" s="87"/>
      <c r="E36" s="87"/>
      <c r="F36" s="89"/>
      <c r="G36" s="87"/>
      <c r="H36" s="87"/>
      <c r="I36" s="88"/>
      <c r="J36" s="88"/>
      <c r="K36" s="88"/>
      <c r="L36" s="98"/>
      <c r="M36" s="99"/>
      <c r="N36" s="99"/>
      <c r="O36" s="100"/>
      <c r="P36" s="101"/>
      <c r="Q36" s="111"/>
      <c r="R36" s="111"/>
      <c r="S36" s="111"/>
      <c r="T36" s="101"/>
      <c r="U36" s="112"/>
      <c r="V36" s="112"/>
      <c r="W36" s="113"/>
      <c r="X36" s="88"/>
      <c r="Y36" s="115"/>
      <c r="Z36" s="88"/>
      <c r="AA36" s="88"/>
      <c r="AB36" s="88"/>
      <c r="AC36" s="88"/>
      <c r="AD36" s="88"/>
      <c r="AE36" s="88"/>
      <c r="AF36" s="88"/>
      <c r="AG36" s="88"/>
      <c r="AH36" s="88"/>
      <c r="AI36" s="98"/>
      <c r="AJ36" s="119"/>
      <c r="AK36" s="119"/>
      <c r="AL36" s="101"/>
      <c r="AM36" s="101"/>
      <c r="AN36" s="101"/>
      <c r="AO36" s="126"/>
      <c r="AP36" s="127"/>
      <c r="AQ36" s="128"/>
      <c r="AR36" s="129"/>
      <c r="AS36" s="128"/>
      <c r="AT36" s="128"/>
      <c r="AU36" s="128"/>
      <c r="AV36" s="128"/>
      <c r="AW36" s="128"/>
      <c r="AX36" s="128"/>
      <c r="AY36" s="128"/>
      <c r="AZ36" s="128"/>
    </row>
    <row r="37" spans="1:52" ht="15" customHeight="1">
      <c r="A37" s="86"/>
      <c r="B37" s="87"/>
      <c r="C37" s="88"/>
      <c r="D37" s="87"/>
      <c r="E37" s="87"/>
      <c r="F37" s="89"/>
      <c r="G37" s="87"/>
      <c r="H37" s="87"/>
      <c r="I37" s="88"/>
      <c r="J37" s="88"/>
      <c r="K37" s="88"/>
      <c r="L37" s="98"/>
      <c r="M37" s="99"/>
      <c r="N37" s="99"/>
      <c r="O37" s="100"/>
      <c r="P37" s="101"/>
      <c r="Q37" s="111"/>
      <c r="R37" s="111"/>
      <c r="S37" s="111"/>
      <c r="T37" s="101"/>
      <c r="U37" s="112"/>
      <c r="V37" s="112"/>
      <c r="W37" s="113"/>
      <c r="X37" s="88"/>
      <c r="Y37" s="115"/>
      <c r="Z37" s="88"/>
      <c r="AA37" s="88"/>
      <c r="AB37" s="88"/>
      <c r="AC37" s="88"/>
      <c r="AD37" s="88"/>
      <c r="AE37" s="88"/>
      <c r="AF37" s="88"/>
      <c r="AG37" s="88"/>
      <c r="AH37" s="88"/>
      <c r="AI37" s="98"/>
      <c r="AJ37" s="119"/>
      <c r="AK37" s="119"/>
      <c r="AL37" s="101"/>
      <c r="AM37" s="101"/>
      <c r="AN37" s="101"/>
      <c r="AO37" s="126"/>
      <c r="AP37" s="127"/>
      <c r="AQ37" s="128"/>
      <c r="AR37" s="129"/>
      <c r="AS37" s="128"/>
      <c r="AT37" s="128"/>
      <c r="AU37" s="128"/>
      <c r="AV37" s="128"/>
      <c r="AW37" s="128"/>
      <c r="AX37" s="128"/>
      <c r="AY37" s="128"/>
      <c r="AZ37" s="128"/>
    </row>
    <row r="38" spans="1:52" ht="15" customHeight="1">
      <c r="A38" s="86"/>
      <c r="B38" s="87"/>
      <c r="C38" s="88"/>
      <c r="D38" s="87"/>
      <c r="E38" s="87"/>
      <c r="F38" s="89"/>
      <c r="G38" s="87"/>
      <c r="H38" s="87"/>
      <c r="I38" s="88"/>
      <c r="J38" s="88"/>
      <c r="K38" s="88"/>
      <c r="L38" s="98"/>
      <c r="M38" s="99"/>
      <c r="N38" s="99"/>
      <c r="O38" s="100"/>
      <c r="P38" s="101"/>
      <c r="Q38" s="111"/>
      <c r="R38" s="111"/>
      <c r="S38" s="111"/>
      <c r="T38" s="101"/>
      <c r="U38" s="112"/>
      <c r="V38" s="112"/>
      <c r="W38" s="113"/>
      <c r="X38" s="88"/>
      <c r="Y38" s="115"/>
      <c r="Z38" s="88"/>
      <c r="AA38" s="88"/>
      <c r="AB38" s="88"/>
      <c r="AC38" s="88"/>
      <c r="AD38" s="88"/>
      <c r="AE38" s="88"/>
      <c r="AF38" s="88"/>
      <c r="AG38" s="88"/>
      <c r="AH38" s="88"/>
      <c r="AI38" s="98"/>
      <c r="AJ38" s="119"/>
      <c r="AK38" s="119"/>
      <c r="AL38" s="101"/>
      <c r="AM38" s="101"/>
      <c r="AN38" s="101"/>
      <c r="AO38" s="126"/>
      <c r="AP38" s="127"/>
      <c r="AQ38" s="128"/>
      <c r="AR38" s="129"/>
      <c r="AS38" s="128"/>
      <c r="AT38" s="128"/>
      <c r="AU38" s="128"/>
      <c r="AV38" s="128"/>
      <c r="AW38" s="128"/>
      <c r="AX38" s="128"/>
      <c r="AY38" s="128"/>
      <c r="AZ38" s="128"/>
    </row>
    <row r="39" spans="1:52" ht="15" customHeight="1">
      <c r="A39" s="86"/>
      <c r="B39" s="87"/>
      <c r="C39" s="88"/>
      <c r="D39" s="87"/>
      <c r="E39" s="87"/>
      <c r="F39" s="89"/>
      <c r="G39" s="87"/>
      <c r="H39" s="87"/>
      <c r="I39" s="88"/>
      <c r="J39" s="88"/>
      <c r="K39" s="88"/>
      <c r="L39" s="98"/>
      <c r="M39" s="99"/>
      <c r="N39" s="99"/>
      <c r="O39" s="100"/>
      <c r="P39" s="101"/>
      <c r="Q39" s="111"/>
      <c r="R39" s="111"/>
      <c r="S39" s="111"/>
      <c r="T39" s="101"/>
      <c r="U39" s="112"/>
      <c r="V39" s="112"/>
      <c r="W39" s="113"/>
      <c r="X39" s="88"/>
      <c r="Y39" s="115"/>
      <c r="Z39" s="88"/>
      <c r="AA39" s="88"/>
      <c r="AB39" s="88"/>
      <c r="AC39" s="88"/>
      <c r="AD39" s="88"/>
      <c r="AE39" s="88"/>
      <c r="AF39" s="88"/>
      <c r="AG39" s="88"/>
      <c r="AH39" s="88"/>
      <c r="AI39" s="98"/>
      <c r="AJ39" s="119"/>
      <c r="AK39" s="119"/>
      <c r="AL39" s="101"/>
      <c r="AM39" s="101"/>
      <c r="AN39" s="101"/>
      <c r="AO39" s="126"/>
      <c r="AP39" s="127"/>
      <c r="AQ39" s="128"/>
      <c r="AR39" s="129"/>
      <c r="AS39" s="128"/>
      <c r="AT39" s="128"/>
      <c r="AU39" s="128"/>
      <c r="AV39" s="128"/>
      <c r="AW39" s="128"/>
      <c r="AX39" s="128"/>
      <c r="AY39" s="128"/>
      <c r="AZ39" s="128"/>
    </row>
    <row r="40" spans="1:52" ht="15" customHeight="1">
      <c r="A40" s="86"/>
      <c r="B40" s="87"/>
      <c r="C40" s="88"/>
      <c r="D40" s="87"/>
      <c r="E40" s="87"/>
      <c r="F40" s="89"/>
      <c r="G40" s="87"/>
      <c r="H40" s="87"/>
      <c r="I40" s="88"/>
      <c r="J40" s="88"/>
      <c r="K40" s="88"/>
      <c r="L40" s="98"/>
      <c r="M40" s="99"/>
      <c r="N40" s="99"/>
      <c r="O40" s="100"/>
      <c r="P40" s="101"/>
      <c r="Q40" s="111"/>
      <c r="R40" s="111"/>
      <c r="S40" s="111"/>
      <c r="T40" s="101"/>
      <c r="U40" s="112"/>
      <c r="V40" s="112"/>
      <c r="W40" s="113"/>
      <c r="X40" s="88"/>
      <c r="Y40" s="115"/>
      <c r="Z40" s="88"/>
      <c r="AA40" s="88"/>
      <c r="AB40" s="88"/>
      <c r="AC40" s="88"/>
      <c r="AD40" s="88"/>
      <c r="AE40" s="88"/>
      <c r="AF40" s="88"/>
      <c r="AG40" s="88"/>
      <c r="AH40" s="88"/>
      <c r="AI40" s="98"/>
      <c r="AJ40" s="119"/>
      <c r="AK40" s="119"/>
      <c r="AL40" s="101"/>
      <c r="AM40" s="101"/>
      <c r="AN40" s="101"/>
      <c r="AO40" s="126"/>
      <c r="AP40" s="127"/>
      <c r="AQ40" s="128"/>
      <c r="AR40" s="129"/>
      <c r="AS40" s="128"/>
      <c r="AT40" s="128"/>
      <c r="AU40" s="128"/>
      <c r="AV40" s="128"/>
      <c r="AW40" s="128"/>
      <c r="AX40" s="128"/>
      <c r="AY40" s="128"/>
      <c r="AZ40" s="128"/>
    </row>
    <row r="41" spans="1:52" s="67" customFormat="1" ht="15" customHeight="1">
      <c r="A41" s="90"/>
      <c r="B41" s="91" t="s">
        <v>61</v>
      </c>
      <c r="C41" s="92"/>
      <c r="D41" s="91"/>
      <c r="E41" s="93"/>
      <c r="F41" s="94"/>
      <c r="G41" s="93"/>
      <c r="H41" s="93"/>
      <c r="I41" s="92"/>
      <c r="J41" s="92"/>
      <c r="K41" s="92"/>
      <c r="L41" s="102"/>
      <c r="M41" s="103"/>
      <c r="N41" s="103"/>
      <c r="O41" s="104"/>
      <c r="P41" s="105"/>
      <c r="Q41" s="105"/>
      <c r="R41" s="105"/>
      <c r="S41" s="105"/>
      <c r="T41" s="105">
        <f>SUM(T4:T5)</f>
        <v>0</v>
      </c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3"/>
      <c r="AJ41" s="105"/>
      <c r="AK41" s="105"/>
      <c r="AL41" s="105"/>
      <c r="AM41" s="105"/>
      <c r="AN41" s="105"/>
      <c r="AO41" s="130"/>
      <c r="AP41" s="131"/>
      <c r="AQ41" s="132"/>
      <c r="AR41" s="133"/>
      <c r="AS41" s="132"/>
      <c r="AT41" s="132"/>
      <c r="AU41" s="132"/>
      <c r="AV41" s="132"/>
      <c r="AW41" s="132"/>
      <c r="AX41" s="132"/>
      <c r="AY41" s="132"/>
      <c r="AZ41" s="132"/>
    </row>
    <row r="44" spans="1:52" ht="15" customHeight="1">
      <c r="A44" s="95"/>
    </row>
  </sheetData>
  <autoFilter ref="A3:BA41"/>
  <mergeCells count="2">
    <mergeCell ref="A1:AZ1"/>
    <mergeCell ref="A2:F2"/>
  </mergeCells>
  <phoneticPr fontId="18" type="noConversion"/>
  <dataValidations count="7">
    <dataValidation type="list" allowBlank="1" showInputMessage="1" showErrorMessage="1" sqref="I4:I41 X4:X40">
      <formula1>"是,否"</formula1>
    </dataValidation>
    <dataValidation type="list" allowBlank="1" showInputMessage="1" showErrorMessage="1" sqref="J4:J41">
      <formula1>"无资料,无不良信用记录,贷款2年内逾期超过2次每次逾期30天以上,信用卡2年逾期超过6次"</formula1>
    </dataValidation>
    <dataValidation type="list" allowBlank="1" showInputMessage="1" showErrorMessage="1" sqref="K4:K41">
      <formula1>"农林牧渔,工业,建筑业,批发业,零售业,交通运输业,仓储业,邮政业,住宿业,餐饮业,信息传输业,软件和信息技术服务业,房地产开发经营,物业管理,租赁和商务服务业,其他,个体工商户"</formula1>
    </dataValidation>
    <dataValidation type="list" allowBlank="1" showInputMessage="1" showErrorMessage="1" sqref="O4:O41">
      <formula1>"生产经营,转贷,委托贷款,住房按揭,房地产公司贷款,房地产中介贷款,政府融资平台公司贷款,非经营性固定资产投资贷款"</formula1>
    </dataValidation>
    <dataValidation type="list" allowBlank="1" showInputMessage="1" showErrorMessage="1" sqref="Y4:Y40">
      <formula1>"环保,节能,清洁能源,信用贷款"</formula1>
    </dataValidation>
    <dataValidation type="list" allowBlank="1" showInputMessage="1" showErrorMessage="1" sqref="AE4:AE40">
      <formula1>"正常,关注,次级,可疑,损失"</formula1>
    </dataValidation>
    <dataValidation type="list" allowBlank="1" showInputMessage="1" showErrorMessage="1" sqref="Z4:AD40 AF4:AH40">
      <formula1>"有,无"</formula1>
    </dataValidation>
  </dataValidations>
  <printOptions horizontalCentered="1"/>
  <pageMargins left="0.31458333333333299" right="0.118055555555556" top="0.62986111111111098" bottom="0.47222222222222199" header="0.31458333333333299" footer="0.31458333333333299"/>
  <pageSetup paperSize="8" scale="60" firstPageNumber="22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4"/>
  <sheetViews>
    <sheetView workbookViewId="0">
      <selection activeCell="B36" sqref="B36"/>
    </sheetView>
  </sheetViews>
  <sheetFormatPr defaultColWidth="8.625" defaultRowHeight="15"/>
  <cols>
    <col min="1" max="2" width="8.75" style="1" customWidth="1"/>
    <col min="3" max="3" width="23.125" style="1" customWidth="1"/>
    <col min="4" max="4" width="8.625" style="1"/>
    <col min="5" max="5" width="42.375" style="1" customWidth="1"/>
    <col min="6" max="6" width="32.75" style="1" customWidth="1"/>
    <col min="7" max="7" width="15" style="1" customWidth="1"/>
    <col min="8" max="8" width="32.75" style="1" customWidth="1"/>
    <col min="9" max="12" width="8.625" style="1"/>
    <col min="13" max="15" width="8.75" style="1" customWidth="1"/>
    <col min="16" max="17" width="8.625" style="1"/>
    <col min="18" max="18" width="8.75" style="1" customWidth="1"/>
    <col min="19" max="20" width="10.125" style="1" customWidth="1"/>
    <col min="21" max="21" width="11.875" style="1" customWidth="1"/>
    <col min="22" max="22" width="20.875" style="1" customWidth="1"/>
    <col min="23" max="24" width="8.75" style="1" customWidth="1"/>
    <col min="25" max="26" width="8.625" style="1"/>
    <col min="27" max="27" width="19.25" style="1" customWidth="1"/>
    <col min="28" max="29" width="10.75" style="1" customWidth="1"/>
    <col min="30" max="30" width="19.25" style="1" customWidth="1"/>
    <col min="31" max="31" width="7.5" style="1" customWidth="1"/>
    <col min="32" max="32" width="10.75" style="1" customWidth="1"/>
    <col min="33" max="33" width="14.125" style="1" customWidth="1"/>
    <col min="34" max="34" width="10.75" style="1" customWidth="1"/>
    <col min="35" max="35" width="19.25" style="1" customWidth="1"/>
    <col min="36" max="37" width="17.5" style="1" customWidth="1"/>
    <col min="38" max="38" width="11" style="1" customWidth="1"/>
    <col min="39" max="40" width="13.125" style="1" customWidth="1"/>
    <col min="41" max="41" width="19" style="1" customWidth="1"/>
    <col min="42" max="42" width="9.625" style="1" customWidth="1"/>
    <col min="43" max="46" width="8" style="1" customWidth="1"/>
    <col min="47" max="47" width="9.625" style="1" customWidth="1"/>
    <col min="48" max="48" width="4.75" style="1" customWidth="1"/>
    <col min="49" max="49" width="6.125" style="1" customWidth="1"/>
    <col min="50" max="16384" width="8.625" style="1"/>
  </cols>
  <sheetData>
    <row r="1" spans="1:51" ht="46.5" customHeight="1">
      <c r="A1" s="138" t="s">
        <v>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pans="1:51">
      <c r="A2" s="2" t="s">
        <v>1</v>
      </c>
      <c r="B2" s="3" t="s">
        <v>63</v>
      </c>
      <c r="C2" s="3" t="s">
        <v>2</v>
      </c>
      <c r="D2" s="3" t="s">
        <v>3</v>
      </c>
      <c r="E2" s="3" t="s">
        <v>2</v>
      </c>
      <c r="F2" s="3" t="s">
        <v>5</v>
      </c>
      <c r="G2" s="3" t="s">
        <v>64</v>
      </c>
      <c r="H2" s="3" t="s">
        <v>6</v>
      </c>
      <c r="I2" s="3" t="s">
        <v>7</v>
      </c>
      <c r="J2" s="3" t="s">
        <v>8</v>
      </c>
      <c r="K2" s="3" t="s">
        <v>65</v>
      </c>
      <c r="L2" s="3" t="s">
        <v>10</v>
      </c>
      <c r="M2" s="17" t="s">
        <v>11</v>
      </c>
      <c r="N2" s="18" t="s">
        <v>12</v>
      </c>
      <c r="O2" s="18" t="s">
        <v>13</v>
      </c>
      <c r="P2" s="18" t="s">
        <v>66</v>
      </c>
      <c r="Q2" s="3" t="s">
        <v>14</v>
      </c>
      <c r="R2" s="18" t="s">
        <v>15</v>
      </c>
      <c r="S2" s="31" t="s">
        <v>16</v>
      </c>
      <c r="T2" s="31" t="s">
        <v>17</v>
      </c>
      <c r="U2" s="31" t="s">
        <v>67</v>
      </c>
      <c r="V2" s="18" t="s">
        <v>68</v>
      </c>
      <c r="W2" s="32" t="s">
        <v>20</v>
      </c>
      <c r="X2" s="32" t="s">
        <v>69</v>
      </c>
      <c r="Y2" s="3" t="s">
        <v>70</v>
      </c>
      <c r="Z2" s="47" t="s">
        <v>22</v>
      </c>
      <c r="AA2" s="3" t="s">
        <v>71</v>
      </c>
      <c r="AB2" s="18" t="s">
        <v>72</v>
      </c>
      <c r="AC2" s="3" t="s">
        <v>25</v>
      </c>
      <c r="AD2" s="3" t="s">
        <v>26</v>
      </c>
      <c r="AE2" s="3" t="s">
        <v>27</v>
      </c>
      <c r="AF2" s="3" t="s">
        <v>28</v>
      </c>
      <c r="AG2" s="3" t="s">
        <v>29</v>
      </c>
      <c r="AH2" s="3" t="s">
        <v>30</v>
      </c>
      <c r="AI2" s="3" t="s">
        <v>31</v>
      </c>
      <c r="AJ2" s="3" t="s">
        <v>32</v>
      </c>
      <c r="AK2" s="3" t="s">
        <v>33</v>
      </c>
      <c r="AL2" s="31" t="s">
        <v>73</v>
      </c>
      <c r="AM2" s="31" t="s">
        <v>74</v>
      </c>
      <c r="AN2" s="31" t="s">
        <v>75</v>
      </c>
      <c r="AO2" s="18" t="s">
        <v>76</v>
      </c>
      <c r="AP2" s="18" t="s">
        <v>77</v>
      </c>
      <c r="AQ2" s="58" t="s">
        <v>78</v>
      </c>
      <c r="AR2" s="59" t="s">
        <v>79</v>
      </c>
      <c r="AS2" s="59" t="s">
        <v>80</v>
      </c>
      <c r="AT2" s="59" t="s">
        <v>81</v>
      </c>
      <c r="AU2" s="59" t="s">
        <v>82</v>
      </c>
      <c r="AV2" s="59" t="s">
        <v>83</v>
      </c>
      <c r="AW2" s="59" t="s">
        <v>84</v>
      </c>
    </row>
    <row r="3" spans="1:51">
      <c r="A3" s="4" t="s">
        <v>85</v>
      </c>
      <c r="B3" s="5">
        <v>4</v>
      </c>
      <c r="C3" s="6" t="s">
        <v>86</v>
      </c>
      <c r="D3" s="5" t="s">
        <v>87</v>
      </c>
      <c r="E3" s="6" t="s">
        <v>88</v>
      </c>
      <c r="F3" s="6" t="s">
        <v>89</v>
      </c>
      <c r="G3" s="7" t="s">
        <v>90</v>
      </c>
      <c r="H3" s="6" t="s">
        <v>91</v>
      </c>
      <c r="I3" s="6" t="s">
        <v>92</v>
      </c>
      <c r="J3" s="5" t="s">
        <v>93</v>
      </c>
      <c r="K3" s="5" t="s">
        <v>94</v>
      </c>
      <c r="L3" s="5" t="s">
        <v>95</v>
      </c>
      <c r="M3" s="19"/>
      <c r="N3" s="20"/>
      <c r="O3" s="20"/>
      <c r="P3" s="21" t="s">
        <v>95</v>
      </c>
      <c r="Q3" s="33" t="s">
        <v>96</v>
      </c>
      <c r="R3" s="34">
        <v>50</v>
      </c>
      <c r="S3" s="35">
        <v>41941</v>
      </c>
      <c r="T3" s="35">
        <v>42306</v>
      </c>
      <c r="U3" s="35"/>
      <c r="V3" s="34"/>
      <c r="W3" s="36">
        <v>0.06</v>
      </c>
      <c r="X3" s="36">
        <v>0.18</v>
      </c>
      <c r="Y3" s="48">
        <v>200</v>
      </c>
      <c r="Z3" s="49" t="s">
        <v>97</v>
      </c>
      <c r="AA3" s="5" t="s">
        <v>93</v>
      </c>
      <c r="AB3" s="50"/>
      <c r="AC3" s="5" t="s">
        <v>57</v>
      </c>
      <c r="AD3" s="5" t="s">
        <v>57</v>
      </c>
      <c r="AE3" s="5" t="s">
        <v>57</v>
      </c>
      <c r="AF3" s="5" t="s">
        <v>57</v>
      </c>
      <c r="AG3" s="5" t="s">
        <v>57</v>
      </c>
      <c r="AH3" s="5" t="s">
        <v>98</v>
      </c>
      <c r="AI3" s="5" t="s">
        <v>58</v>
      </c>
      <c r="AJ3" s="5" t="s">
        <v>58</v>
      </c>
      <c r="AK3" s="5" t="s">
        <v>57</v>
      </c>
      <c r="AL3" s="35">
        <v>42310</v>
      </c>
      <c r="AM3" s="35"/>
      <c r="AN3" s="35"/>
      <c r="AO3" s="34">
        <v>38.324607</v>
      </c>
      <c r="AP3" s="34">
        <v>19.1623035</v>
      </c>
      <c r="AQ3" s="60">
        <v>17.690000000000001</v>
      </c>
      <c r="AR3" s="61"/>
      <c r="AS3" s="61"/>
      <c r="AT3" s="61"/>
      <c r="AU3" s="61" t="s">
        <v>99</v>
      </c>
      <c r="AV3" s="61">
        <v>2</v>
      </c>
      <c r="AW3" s="62">
        <f>ROUND(AO3/(AO3+AO4),4)</f>
        <v>0.1769</v>
      </c>
      <c r="AY3" s="63"/>
    </row>
    <row r="4" spans="1:51">
      <c r="A4" s="4" t="s">
        <v>100</v>
      </c>
      <c r="B4" s="8">
        <v>5</v>
      </c>
      <c r="C4" s="6" t="s">
        <v>101</v>
      </c>
      <c r="D4" s="8" t="s">
        <v>102</v>
      </c>
      <c r="E4" s="9" t="s">
        <v>103</v>
      </c>
      <c r="F4" s="10" t="s">
        <v>104</v>
      </c>
      <c r="G4" s="7" t="s">
        <v>90</v>
      </c>
      <c r="H4" s="10" t="s">
        <v>105</v>
      </c>
      <c r="I4" s="22" t="s">
        <v>92</v>
      </c>
      <c r="J4" s="8" t="s">
        <v>106</v>
      </c>
      <c r="K4" s="8" t="s">
        <v>107</v>
      </c>
      <c r="L4" s="8" t="s">
        <v>108</v>
      </c>
      <c r="M4" s="23"/>
      <c r="N4" s="24"/>
      <c r="O4" s="24"/>
      <c r="P4" s="21" t="s">
        <v>95</v>
      </c>
      <c r="Q4" s="37" t="s">
        <v>109</v>
      </c>
      <c r="R4" s="38">
        <v>200</v>
      </c>
      <c r="S4" s="39">
        <v>41819</v>
      </c>
      <c r="T4" s="39">
        <v>42175</v>
      </c>
      <c r="U4" s="39"/>
      <c r="V4" s="38"/>
      <c r="W4" s="40">
        <v>0.06</v>
      </c>
      <c r="X4" s="40">
        <v>8.4000000000000005E-2</v>
      </c>
      <c r="Y4" s="48">
        <v>40</v>
      </c>
      <c r="Z4" s="51" t="s">
        <v>110</v>
      </c>
      <c r="AA4" s="8" t="s">
        <v>106</v>
      </c>
      <c r="AB4" s="52"/>
      <c r="AC4" s="5" t="s">
        <v>57</v>
      </c>
      <c r="AD4" s="8" t="s">
        <v>111</v>
      </c>
      <c r="AE4" s="8" t="s">
        <v>111</v>
      </c>
      <c r="AF4" s="8" t="s">
        <v>111</v>
      </c>
      <c r="AG4" s="8" t="s">
        <v>111</v>
      </c>
      <c r="AH4" s="8" t="s">
        <v>112</v>
      </c>
      <c r="AI4" s="8" t="s">
        <v>111</v>
      </c>
      <c r="AJ4" s="8" t="s">
        <v>111</v>
      </c>
      <c r="AK4" s="5" t="s">
        <v>57</v>
      </c>
      <c r="AL4" s="39"/>
      <c r="AM4" s="39">
        <v>42556</v>
      </c>
      <c r="AN4" s="39"/>
      <c r="AO4" s="38">
        <v>178.284682</v>
      </c>
      <c r="AP4" s="34">
        <v>89.142341000000002</v>
      </c>
      <c r="AQ4" s="60">
        <v>82.31</v>
      </c>
      <c r="AR4" s="61"/>
      <c r="AS4" s="61"/>
      <c r="AT4" s="61"/>
      <c r="AU4" s="61" t="s">
        <v>99</v>
      </c>
      <c r="AV4" s="61">
        <v>2</v>
      </c>
      <c r="AW4" s="64">
        <f>1-AW3</f>
        <v>0.82310000000000005</v>
      </c>
    </row>
    <row r="5" spans="1:51">
      <c r="A5" s="4" t="s">
        <v>113</v>
      </c>
      <c r="B5" s="8">
        <v>5</v>
      </c>
      <c r="C5" s="6" t="s">
        <v>101</v>
      </c>
      <c r="D5" s="8" t="s">
        <v>114</v>
      </c>
      <c r="E5" s="9" t="s">
        <v>115</v>
      </c>
      <c r="F5" s="10" t="s">
        <v>116</v>
      </c>
      <c r="G5" s="7" t="s">
        <v>117</v>
      </c>
      <c r="H5" s="10" t="s">
        <v>118</v>
      </c>
      <c r="I5" s="22" t="s">
        <v>119</v>
      </c>
      <c r="J5" s="8" t="s">
        <v>106</v>
      </c>
      <c r="K5" s="8" t="s">
        <v>107</v>
      </c>
      <c r="L5" s="8" t="s">
        <v>108</v>
      </c>
      <c r="M5" s="23"/>
      <c r="N5" s="24"/>
      <c r="O5" s="24"/>
      <c r="P5" s="21" t="s">
        <v>95</v>
      </c>
      <c r="Q5" s="37" t="s">
        <v>109</v>
      </c>
      <c r="R5" s="38">
        <v>120</v>
      </c>
      <c r="S5" s="39">
        <v>42180</v>
      </c>
      <c r="T5" s="39">
        <v>42464</v>
      </c>
      <c r="U5" s="39"/>
      <c r="V5" s="38"/>
      <c r="W5" s="40">
        <v>5.0999999999999997E-2</v>
      </c>
      <c r="X5" s="40">
        <v>0.1275</v>
      </c>
      <c r="Y5" s="48">
        <v>150</v>
      </c>
      <c r="Z5" s="51" t="s">
        <v>110</v>
      </c>
      <c r="AA5" s="8" t="s">
        <v>106</v>
      </c>
      <c r="AB5" s="52"/>
      <c r="AC5" s="5" t="s">
        <v>57</v>
      </c>
      <c r="AD5" s="8" t="s">
        <v>111</v>
      </c>
      <c r="AE5" s="8" t="s">
        <v>111</v>
      </c>
      <c r="AF5" s="8" t="s">
        <v>111</v>
      </c>
      <c r="AG5" s="8" t="s">
        <v>111</v>
      </c>
      <c r="AH5" s="8" t="s">
        <v>112</v>
      </c>
      <c r="AI5" s="8" t="s">
        <v>111</v>
      </c>
      <c r="AJ5" s="8" t="s">
        <v>111</v>
      </c>
      <c r="AK5" s="5" t="s">
        <v>57</v>
      </c>
      <c r="AL5" s="39"/>
      <c r="AM5" s="39">
        <v>42631</v>
      </c>
      <c r="AN5" s="39"/>
      <c r="AO5" s="38">
        <v>107.958494</v>
      </c>
      <c r="AP5" s="34">
        <v>53.979247000000001</v>
      </c>
      <c r="AQ5" s="60">
        <v>53.98</v>
      </c>
      <c r="AR5" s="61"/>
      <c r="AS5" s="61"/>
      <c r="AT5" s="61"/>
      <c r="AU5" s="61" t="s">
        <v>99</v>
      </c>
      <c r="AV5" s="61">
        <v>2</v>
      </c>
      <c r="AW5" s="62">
        <f>ROUND(AO5/(AO5+AO6),4)</f>
        <v>0.69220000000000004</v>
      </c>
      <c r="AY5" s="63"/>
    </row>
    <row r="6" spans="1:51">
      <c r="A6" s="4" t="s">
        <v>120</v>
      </c>
      <c r="B6" s="5">
        <v>22</v>
      </c>
      <c r="C6" s="6" t="s">
        <v>121</v>
      </c>
      <c r="D6" s="5" t="s">
        <v>122</v>
      </c>
      <c r="E6" s="6" t="s">
        <v>123</v>
      </c>
      <c r="F6" s="6" t="s">
        <v>124</v>
      </c>
      <c r="G6" s="7" t="s">
        <v>117</v>
      </c>
      <c r="H6" s="6" t="s">
        <v>125</v>
      </c>
      <c r="I6" s="6" t="s">
        <v>119</v>
      </c>
      <c r="J6" s="5" t="s">
        <v>93</v>
      </c>
      <c r="K6" s="5" t="s">
        <v>126</v>
      </c>
      <c r="L6" s="5" t="s">
        <v>127</v>
      </c>
      <c r="M6" s="25">
        <v>12</v>
      </c>
      <c r="N6" s="20">
        <v>911</v>
      </c>
      <c r="O6" s="20">
        <v>466.03453500000001</v>
      </c>
      <c r="P6" s="21" t="s">
        <v>128</v>
      </c>
      <c r="Q6" s="33" t="s">
        <v>96</v>
      </c>
      <c r="R6" s="34">
        <v>50</v>
      </c>
      <c r="S6" s="35">
        <v>42040</v>
      </c>
      <c r="T6" s="35">
        <v>42404</v>
      </c>
      <c r="U6" s="35">
        <v>42913</v>
      </c>
      <c r="V6" s="34">
        <v>47.998607</v>
      </c>
      <c r="W6" s="36">
        <v>5.6000000000000001E-2</v>
      </c>
      <c r="X6" s="36">
        <v>8.4000000000000005E-2</v>
      </c>
      <c r="Y6" s="48">
        <v>50</v>
      </c>
      <c r="Z6" s="53" t="s">
        <v>129</v>
      </c>
      <c r="AA6" s="5" t="s">
        <v>93</v>
      </c>
      <c r="AB6" s="54"/>
      <c r="AC6" s="5" t="s">
        <v>57</v>
      </c>
      <c r="AD6" s="5" t="s">
        <v>57</v>
      </c>
      <c r="AE6" s="5" t="s">
        <v>57</v>
      </c>
      <c r="AF6" s="5" t="s">
        <v>57</v>
      </c>
      <c r="AG6" s="5" t="s">
        <v>57</v>
      </c>
      <c r="AH6" s="5" t="s">
        <v>130</v>
      </c>
      <c r="AI6" s="5" t="s">
        <v>57</v>
      </c>
      <c r="AJ6" s="5" t="s">
        <v>57</v>
      </c>
      <c r="AK6" s="5" t="s">
        <v>57</v>
      </c>
      <c r="AL6" s="35">
        <v>42598</v>
      </c>
      <c r="AM6" s="35">
        <v>42688</v>
      </c>
      <c r="AN6" s="35"/>
      <c r="AO6" s="34">
        <v>47.998607</v>
      </c>
      <c r="AP6" s="34">
        <v>23.9993035</v>
      </c>
      <c r="AQ6" s="60">
        <v>24</v>
      </c>
      <c r="AR6" s="61"/>
      <c r="AS6" s="61"/>
      <c r="AT6" s="61"/>
      <c r="AU6" s="61" t="s">
        <v>99</v>
      </c>
      <c r="AV6" s="61">
        <v>2</v>
      </c>
      <c r="AW6" s="64">
        <f>1-AW5</f>
        <v>0.30780000000000002</v>
      </c>
    </row>
    <row r="7" spans="1:51">
      <c r="A7" s="4" t="s">
        <v>131</v>
      </c>
      <c r="B7" s="5">
        <v>4</v>
      </c>
      <c r="C7" s="6" t="s">
        <v>86</v>
      </c>
      <c r="D7" s="5" t="s">
        <v>132</v>
      </c>
      <c r="E7" s="6" t="s">
        <v>133</v>
      </c>
      <c r="F7" s="6" t="s">
        <v>134</v>
      </c>
      <c r="G7" s="7" t="s">
        <v>135</v>
      </c>
      <c r="H7" s="6" t="s">
        <v>134</v>
      </c>
      <c r="I7" s="6" t="s">
        <v>135</v>
      </c>
      <c r="J7" s="5"/>
      <c r="K7" s="5" t="s">
        <v>94</v>
      </c>
      <c r="L7" s="5" t="s">
        <v>95</v>
      </c>
      <c r="M7" s="19"/>
      <c r="N7" s="20"/>
      <c r="O7" s="20"/>
      <c r="P7" s="21" t="s">
        <v>95</v>
      </c>
      <c r="Q7" s="33" t="s">
        <v>96</v>
      </c>
      <c r="R7" s="34">
        <v>130</v>
      </c>
      <c r="S7" s="35">
        <v>41901</v>
      </c>
      <c r="T7" s="35">
        <v>42261</v>
      </c>
      <c r="U7" s="35"/>
      <c r="V7" s="34"/>
      <c r="W7" s="36">
        <v>0.06</v>
      </c>
      <c r="X7" s="36">
        <v>0.09</v>
      </c>
      <c r="Y7" s="48">
        <v>50</v>
      </c>
      <c r="Z7" s="49" t="s">
        <v>97</v>
      </c>
      <c r="AA7" s="5" t="s">
        <v>93</v>
      </c>
      <c r="AB7" s="50"/>
      <c r="AC7" s="5" t="s">
        <v>57</v>
      </c>
      <c r="AD7" s="5" t="s">
        <v>57</v>
      </c>
      <c r="AE7" s="5" t="s">
        <v>57</v>
      </c>
      <c r="AF7" s="5" t="s">
        <v>57</v>
      </c>
      <c r="AG7" s="5" t="s">
        <v>57</v>
      </c>
      <c r="AH7" s="5" t="s">
        <v>130</v>
      </c>
      <c r="AI7" s="5" t="s">
        <v>57</v>
      </c>
      <c r="AJ7" s="5" t="s">
        <v>57</v>
      </c>
      <c r="AK7" s="5" t="s">
        <v>57</v>
      </c>
      <c r="AL7" s="35"/>
      <c r="AM7" s="35"/>
      <c r="AN7" s="35">
        <v>42732</v>
      </c>
      <c r="AO7" s="34">
        <v>109.5</v>
      </c>
      <c r="AP7" s="34">
        <v>54.75</v>
      </c>
      <c r="AQ7" s="60">
        <v>54.75</v>
      </c>
      <c r="AR7" s="61"/>
      <c r="AS7" s="61"/>
      <c r="AT7" s="61"/>
      <c r="AU7" s="61" t="s">
        <v>99</v>
      </c>
      <c r="AV7" s="61">
        <v>2</v>
      </c>
      <c r="AW7" s="62">
        <f>ROUND(AO7/(AO7+AO8),4)</f>
        <v>0.6865</v>
      </c>
      <c r="AY7" s="63"/>
    </row>
    <row r="8" spans="1:51">
      <c r="A8" s="4" t="s">
        <v>136</v>
      </c>
      <c r="B8" s="5">
        <v>22</v>
      </c>
      <c r="C8" s="6" t="s">
        <v>121</v>
      </c>
      <c r="D8" s="5" t="s">
        <v>137</v>
      </c>
      <c r="E8" s="6" t="s">
        <v>123</v>
      </c>
      <c r="F8" s="6" t="s">
        <v>138</v>
      </c>
      <c r="G8" s="7" t="s">
        <v>139</v>
      </c>
      <c r="H8" s="6" t="s">
        <v>134</v>
      </c>
      <c r="I8" s="6" t="s">
        <v>135</v>
      </c>
      <c r="J8" s="5" t="s">
        <v>93</v>
      </c>
      <c r="K8" s="5" t="s">
        <v>126</v>
      </c>
      <c r="L8" s="5" t="s">
        <v>95</v>
      </c>
      <c r="M8" s="25">
        <v>44</v>
      </c>
      <c r="N8" s="20"/>
      <c r="O8" s="20"/>
      <c r="P8" s="21" t="s">
        <v>95</v>
      </c>
      <c r="Q8" s="33" t="s">
        <v>96</v>
      </c>
      <c r="R8" s="34">
        <v>50</v>
      </c>
      <c r="S8" s="35">
        <v>41849</v>
      </c>
      <c r="T8" s="35">
        <v>42213</v>
      </c>
      <c r="U8" s="35"/>
      <c r="V8" s="34"/>
      <c r="W8" s="36">
        <v>0.06</v>
      </c>
      <c r="X8" s="36">
        <v>8.4000000000000005E-2</v>
      </c>
      <c r="Y8" s="48">
        <v>40</v>
      </c>
      <c r="Z8" s="53" t="s">
        <v>97</v>
      </c>
      <c r="AA8" s="5" t="s">
        <v>93</v>
      </c>
      <c r="AB8" s="54"/>
      <c r="AC8" s="5" t="s">
        <v>57</v>
      </c>
      <c r="AD8" s="5" t="s">
        <v>57</v>
      </c>
      <c r="AE8" s="5" t="s">
        <v>57</v>
      </c>
      <c r="AF8" s="5" t="s">
        <v>57</v>
      </c>
      <c r="AG8" s="5" t="s">
        <v>57</v>
      </c>
      <c r="AH8" s="5" t="s">
        <v>140</v>
      </c>
      <c r="AI8" s="5" t="s">
        <v>57</v>
      </c>
      <c r="AJ8" s="5" t="s">
        <v>57</v>
      </c>
      <c r="AK8" s="5" t="s">
        <v>57</v>
      </c>
      <c r="AL8" s="35">
        <v>42583</v>
      </c>
      <c r="AM8" s="35">
        <v>42485</v>
      </c>
      <c r="AN8" s="35"/>
      <c r="AO8" s="34">
        <v>50</v>
      </c>
      <c r="AP8" s="34">
        <v>25</v>
      </c>
      <c r="AQ8" s="60">
        <v>25</v>
      </c>
      <c r="AR8" s="61"/>
      <c r="AS8" s="61"/>
      <c r="AT8" s="61"/>
      <c r="AU8" s="61" t="s">
        <v>99</v>
      </c>
      <c r="AV8" s="61">
        <v>2</v>
      </c>
      <c r="AW8" s="64">
        <f>1-AW7</f>
        <v>0.3135</v>
      </c>
    </row>
    <row r="9" spans="1:51">
      <c r="A9" s="4" t="s">
        <v>141</v>
      </c>
      <c r="B9" s="8">
        <v>5</v>
      </c>
      <c r="C9" s="6" t="s">
        <v>101</v>
      </c>
      <c r="D9" s="8" t="s">
        <v>142</v>
      </c>
      <c r="E9" s="9" t="s">
        <v>143</v>
      </c>
      <c r="F9" s="10" t="s">
        <v>144</v>
      </c>
      <c r="G9" s="7" t="s">
        <v>145</v>
      </c>
      <c r="H9" s="10" t="s">
        <v>146</v>
      </c>
      <c r="I9" s="22" t="s">
        <v>147</v>
      </c>
      <c r="J9" s="8" t="s">
        <v>106</v>
      </c>
      <c r="K9" s="8" t="s">
        <v>107</v>
      </c>
      <c r="L9" s="8" t="s">
        <v>108</v>
      </c>
      <c r="M9" s="23"/>
      <c r="N9" s="24"/>
      <c r="O9" s="24"/>
      <c r="P9" s="21" t="s">
        <v>95</v>
      </c>
      <c r="Q9" s="37" t="s">
        <v>109</v>
      </c>
      <c r="R9" s="38">
        <v>80</v>
      </c>
      <c r="S9" s="39">
        <v>41848</v>
      </c>
      <c r="T9" s="39">
        <v>42208</v>
      </c>
      <c r="U9" s="39"/>
      <c r="V9" s="38"/>
      <c r="W9" s="40">
        <v>0.06</v>
      </c>
      <c r="X9" s="40">
        <v>8.4000000000000005E-2</v>
      </c>
      <c r="Y9" s="48">
        <v>40</v>
      </c>
      <c r="Z9" s="51" t="s">
        <v>110</v>
      </c>
      <c r="AA9" s="8" t="s">
        <v>106</v>
      </c>
      <c r="AB9" s="52"/>
      <c r="AC9" s="5" t="s">
        <v>57</v>
      </c>
      <c r="AD9" s="8" t="s">
        <v>111</v>
      </c>
      <c r="AE9" s="8" t="s">
        <v>111</v>
      </c>
      <c r="AF9" s="8" t="s">
        <v>111</v>
      </c>
      <c r="AG9" s="8" t="s">
        <v>111</v>
      </c>
      <c r="AH9" s="8" t="s">
        <v>112</v>
      </c>
      <c r="AI9" s="8" t="s">
        <v>111</v>
      </c>
      <c r="AJ9" s="8" t="s">
        <v>111</v>
      </c>
      <c r="AK9" s="5" t="s">
        <v>57</v>
      </c>
      <c r="AL9" s="39"/>
      <c r="AM9" s="39">
        <v>42481</v>
      </c>
      <c r="AN9" s="39"/>
      <c r="AO9" s="38">
        <v>56.41</v>
      </c>
      <c r="AP9" s="34">
        <v>28.204999999999998</v>
      </c>
      <c r="AQ9" s="60">
        <v>28.2</v>
      </c>
      <c r="AR9" s="61"/>
      <c r="AS9" s="61"/>
      <c r="AT9" s="61"/>
      <c r="AU9" s="61" t="s">
        <v>99</v>
      </c>
      <c r="AV9" s="61">
        <v>2</v>
      </c>
      <c r="AW9" s="62">
        <f>ROUND(AO9/(AO9+AO10),4)</f>
        <v>0.32640000000000002</v>
      </c>
      <c r="AY9" s="63"/>
    </row>
    <row r="10" spans="1:51">
      <c r="A10" s="4" t="s">
        <v>148</v>
      </c>
      <c r="B10" s="5">
        <v>22</v>
      </c>
      <c r="C10" s="6" t="s">
        <v>121</v>
      </c>
      <c r="D10" s="5" t="s">
        <v>149</v>
      </c>
      <c r="E10" s="6" t="s">
        <v>123</v>
      </c>
      <c r="F10" s="6" t="s">
        <v>150</v>
      </c>
      <c r="G10" s="7" t="s">
        <v>151</v>
      </c>
      <c r="H10" s="6" t="s">
        <v>152</v>
      </c>
      <c r="I10" s="6" t="s">
        <v>147</v>
      </c>
      <c r="J10" s="5" t="s">
        <v>93</v>
      </c>
      <c r="K10" s="5" t="s">
        <v>126</v>
      </c>
      <c r="L10" s="5" t="s">
        <v>95</v>
      </c>
      <c r="M10" s="25">
        <v>15</v>
      </c>
      <c r="N10" s="20"/>
      <c r="O10" s="20"/>
      <c r="P10" s="21" t="s">
        <v>95</v>
      </c>
      <c r="Q10" s="33" t="s">
        <v>96</v>
      </c>
      <c r="R10" s="34">
        <v>120</v>
      </c>
      <c r="S10" s="35">
        <v>42073</v>
      </c>
      <c r="T10" s="35">
        <v>42438</v>
      </c>
      <c r="U10" s="35">
        <v>42913</v>
      </c>
      <c r="V10" s="34">
        <v>116.4</v>
      </c>
      <c r="W10" s="36">
        <v>5.3499999999999999E-2</v>
      </c>
      <c r="X10" s="36">
        <v>8.2924999999999999E-2</v>
      </c>
      <c r="Y10" s="48">
        <v>55</v>
      </c>
      <c r="Z10" s="53" t="s">
        <v>129</v>
      </c>
      <c r="AA10" s="5" t="s">
        <v>93</v>
      </c>
      <c r="AB10" s="54"/>
      <c r="AC10" s="5" t="s">
        <v>57</v>
      </c>
      <c r="AD10" s="5" t="s">
        <v>57</v>
      </c>
      <c r="AE10" s="5" t="s">
        <v>57</v>
      </c>
      <c r="AF10" s="5" t="s">
        <v>57</v>
      </c>
      <c r="AG10" s="5" t="s">
        <v>57</v>
      </c>
      <c r="AH10" s="5" t="s">
        <v>130</v>
      </c>
      <c r="AI10" s="5" t="s">
        <v>57</v>
      </c>
      <c r="AJ10" s="5" t="s">
        <v>57</v>
      </c>
      <c r="AK10" s="5" t="s">
        <v>57</v>
      </c>
      <c r="AL10" s="35">
        <v>42598</v>
      </c>
      <c r="AM10" s="35">
        <v>42688</v>
      </c>
      <c r="AN10" s="35"/>
      <c r="AO10" s="34">
        <v>116.4</v>
      </c>
      <c r="AP10" s="34">
        <v>58.2</v>
      </c>
      <c r="AQ10" s="60">
        <v>58.21</v>
      </c>
      <c r="AR10" s="61"/>
      <c r="AS10" s="61"/>
      <c r="AT10" s="61"/>
      <c r="AU10" s="61" t="s">
        <v>99</v>
      </c>
      <c r="AV10" s="61">
        <v>2</v>
      </c>
      <c r="AW10" s="64">
        <f>1-AW9</f>
        <v>0.67359999999999998</v>
      </c>
    </row>
    <row r="11" spans="1:51">
      <c r="A11" s="4" t="s">
        <v>153</v>
      </c>
      <c r="B11" s="8">
        <v>5</v>
      </c>
      <c r="C11" s="6" t="s">
        <v>101</v>
      </c>
      <c r="D11" s="8" t="s">
        <v>154</v>
      </c>
      <c r="E11" s="9" t="s">
        <v>155</v>
      </c>
      <c r="F11" s="10" t="s">
        <v>156</v>
      </c>
      <c r="G11" s="7" t="s">
        <v>157</v>
      </c>
      <c r="H11" s="10" t="s">
        <v>158</v>
      </c>
      <c r="I11" s="22" t="s">
        <v>159</v>
      </c>
      <c r="J11" s="8" t="s">
        <v>106</v>
      </c>
      <c r="K11" s="8" t="s">
        <v>107</v>
      </c>
      <c r="L11" s="8" t="s">
        <v>108</v>
      </c>
      <c r="M11" s="23"/>
      <c r="N11" s="24"/>
      <c r="O11" s="24"/>
      <c r="P11" s="21" t="s">
        <v>95</v>
      </c>
      <c r="Q11" s="37" t="s">
        <v>109</v>
      </c>
      <c r="R11" s="38">
        <v>200</v>
      </c>
      <c r="S11" s="39">
        <v>41768</v>
      </c>
      <c r="T11" s="39">
        <v>42132</v>
      </c>
      <c r="U11" s="39"/>
      <c r="V11" s="38"/>
      <c r="W11" s="40">
        <v>0.06</v>
      </c>
      <c r="X11" s="40">
        <v>8.4000000000000005E-2</v>
      </c>
      <c r="Y11" s="48">
        <v>40</v>
      </c>
      <c r="Z11" s="51" t="s">
        <v>110</v>
      </c>
      <c r="AA11" s="8" t="s">
        <v>106</v>
      </c>
      <c r="AB11" s="52"/>
      <c r="AC11" s="5" t="s">
        <v>57</v>
      </c>
      <c r="AD11" s="8" t="s">
        <v>111</v>
      </c>
      <c r="AE11" s="8" t="s">
        <v>111</v>
      </c>
      <c r="AF11" s="8" t="s">
        <v>111</v>
      </c>
      <c r="AG11" s="8" t="s">
        <v>111</v>
      </c>
      <c r="AH11" s="8" t="s">
        <v>112</v>
      </c>
      <c r="AI11" s="8" t="s">
        <v>111</v>
      </c>
      <c r="AJ11" s="8" t="s">
        <v>111</v>
      </c>
      <c r="AK11" s="5" t="s">
        <v>57</v>
      </c>
      <c r="AL11" s="39"/>
      <c r="AM11" s="39">
        <v>42234</v>
      </c>
      <c r="AN11" s="39"/>
      <c r="AO11" s="38">
        <v>109.9</v>
      </c>
      <c r="AP11" s="34">
        <v>54.95</v>
      </c>
      <c r="AQ11" s="60">
        <v>54.15</v>
      </c>
      <c r="AR11" s="61"/>
      <c r="AS11" s="61"/>
      <c r="AT11" s="61"/>
      <c r="AU11" s="61" t="s">
        <v>99</v>
      </c>
      <c r="AV11" s="61">
        <v>2</v>
      </c>
      <c r="AW11" s="62">
        <f>ROUND(AO11/(AO11+AO12),4)</f>
        <v>0.54149999999999998</v>
      </c>
      <c r="AY11" s="63"/>
    </row>
    <row r="12" spans="1:51">
      <c r="A12" s="4" t="s">
        <v>160</v>
      </c>
      <c r="B12" s="5">
        <v>22</v>
      </c>
      <c r="C12" s="6" t="s">
        <v>121</v>
      </c>
      <c r="D12" s="5" t="s">
        <v>161</v>
      </c>
      <c r="E12" s="6" t="s">
        <v>123</v>
      </c>
      <c r="F12" s="6" t="s">
        <v>162</v>
      </c>
      <c r="G12" s="7" t="s">
        <v>163</v>
      </c>
      <c r="H12" s="6" t="s">
        <v>164</v>
      </c>
      <c r="I12" s="6" t="s">
        <v>159</v>
      </c>
      <c r="J12" s="5" t="s">
        <v>93</v>
      </c>
      <c r="K12" s="5" t="s">
        <v>126</v>
      </c>
      <c r="L12" s="5" t="s">
        <v>95</v>
      </c>
      <c r="M12" s="25">
        <v>13</v>
      </c>
      <c r="N12" s="20"/>
      <c r="O12" s="20"/>
      <c r="P12" s="21" t="s">
        <v>95</v>
      </c>
      <c r="Q12" s="33" t="s">
        <v>96</v>
      </c>
      <c r="R12" s="34">
        <v>100</v>
      </c>
      <c r="S12" s="35">
        <v>41988</v>
      </c>
      <c r="T12" s="35">
        <v>42352</v>
      </c>
      <c r="U12" s="35">
        <v>42913</v>
      </c>
      <c r="V12" s="34">
        <v>93.069856999999999</v>
      </c>
      <c r="W12" s="36">
        <v>5.6000000000000001E-2</v>
      </c>
      <c r="X12" s="36">
        <v>8.9599999999999999E-2</v>
      </c>
      <c r="Y12" s="48">
        <v>60</v>
      </c>
      <c r="Z12" s="53" t="s">
        <v>97</v>
      </c>
      <c r="AA12" s="5" t="s">
        <v>93</v>
      </c>
      <c r="AB12" s="54"/>
      <c r="AC12" s="5" t="s">
        <v>57</v>
      </c>
      <c r="AD12" s="5" t="s">
        <v>57</v>
      </c>
      <c r="AE12" s="5" t="s">
        <v>57</v>
      </c>
      <c r="AF12" s="5" t="s">
        <v>57</v>
      </c>
      <c r="AG12" s="5" t="s">
        <v>57</v>
      </c>
      <c r="AH12" s="5" t="s">
        <v>130</v>
      </c>
      <c r="AI12" s="5" t="s">
        <v>57</v>
      </c>
      <c r="AJ12" s="5" t="s">
        <v>57</v>
      </c>
      <c r="AK12" s="5" t="s">
        <v>57</v>
      </c>
      <c r="AL12" s="35">
        <v>42598</v>
      </c>
      <c r="AM12" s="35">
        <v>42688</v>
      </c>
      <c r="AN12" s="35"/>
      <c r="AO12" s="34">
        <v>93.069856999999999</v>
      </c>
      <c r="AP12" s="34">
        <v>46.534928499999999</v>
      </c>
      <c r="AQ12" s="60">
        <v>45.85</v>
      </c>
      <c r="AR12" s="61"/>
      <c r="AS12" s="61"/>
      <c r="AT12" s="61"/>
      <c r="AU12" s="61" t="s">
        <v>99</v>
      </c>
      <c r="AV12" s="61">
        <v>2</v>
      </c>
      <c r="AW12" s="64">
        <f>1-AW11</f>
        <v>0.45850000000000002</v>
      </c>
    </row>
    <row r="13" spans="1:51">
      <c r="A13" s="4" t="s">
        <v>165</v>
      </c>
      <c r="B13" s="5">
        <v>4</v>
      </c>
      <c r="C13" s="6" t="s">
        <v>86</v>
      </c>
      <c r="D13" s="5" t="s">
        <v>166</v>
      </c>
      <c r="E13" s="6" t="s">
        <v>133</v>
      </c>
      <c r="F13" s="6" t="s">
        <v>167</v>
      </c>
      <c r="G13" s="7" t="s">
        <v>168</v>
      </c>
      <c r="H13" s="6" t="s">
        <v>169</v>
      </c>
      <c r="I13" s="6" t="s">
        <v>170</v>
      </c>
      <c r="J13" s="5" t="s">
        <v>93</v>
      </c>
      <c r="K13" s="5" t="s">
        <v>94</v>
      </c>
      <c r="L13" s="5" t="s">
        <v>95</v>
      </c>
      <c r="M13" s="19"/>
      <c r="N13" s="20"/>
      <c r="O13" s="20"/>
      <c r="P13" s="21" t="s">
        <v>95</v>
      </c>
      <c r="Q13" s="33" t="s">
        <v>96</v>
      </c>
      <c r="R13" s="34">
        <v>100</v>
      </c>
      <c r="S13" s="35">
        <v>42082</v>
      </c>
      <c r="T13" s="35">
        <v>42445</v>
      </c>
      <c r="U13" s="35"/>
      <c r="V13" s="34"/>
      <c r="W13" s="36">
        <v>5.3499999999999999E-2</v>
      </c>
      <c r="X13" s="36">
        <v>8.0250000000000002E-2</v>
      </c>
      <c r="Y13" s="48">
        <v>50</v>
      </c>
      <c r="Z13" s="49" t="s">
        <v>97</v>
      </c>
      <c r="AA13" s="5" t="s">
        <v>93</v>
      </c>
      <c r="AB13" s="50"/>
      <c r="AC13" s="5" t="s">
        <v>57</v>
      </c>
      <c r="AD13" s="5" t="s">
        <v>57</v>
      </c>
      <c r="AE13" s="5" t="s">
        <v>57</v>
      </c>
      <c r="AF13" s="5" t="s">
        <v>57</v>
      </c>
      <c r="AG13" s="5" t="s">
        <v>57</v>
      </c>
      <c r="AH13" s="5" t="s">
        <v>98</v>
      </c>
      <c r="AI13" s="5" t="s">
        <v>57</v>
      </c>
      <c r="AJ13" s="5" t="s">
        <v>58</v>
      </c>
      <c r="AK13" s="5" t="s">
        <v>57</v>
      </c>
      <c r="AL13" s="35"/>
      <c r="AM13" s="35">
        <v>42844</v>
      </c>
      <c r="AN13" s="35"/>
      <c r="AO13" s="34">
        <v>91.001902000000001</v>
      </c>
      <c r="AP13" s="34">
        <v>45.500951000000001</v>
      </c>
      <c r="AQ13" s="60">
        <v>45.5</v>
      </c>
      <c r="AR13" s="61"/>
      <c r="AS13" s="61"/>
      <c r="AT13" s="61"/>
      <c r="AU13" s="61" t="s">
        <v>99</v>
      </c>
      <c r="AV13" s="61">
        <v>2</v>
      </c>
      <c r="AW13" s="62">
        <f>ROUND(AO13/(AO13+AO14),4)</f>
        <v>0.57930000000000004</v>
      </c>
      <c r="AY13" s="63"/>
    </row>
    <row r="14" spans="1:51">
      <c r="A14" s="4" t="s">
        <v>171</v>
      </c>
      <c r="B14" s="8">
        <v>5</v>
      </c>
      <c r="C14" s="6" t="s">
        <v>101</v>
      </c>
      <c r="D14" s="8" t="s">
        <v>172</v>
      </c>
      <c r="E14" s="9" t="s">
        <v>115</v>
      </c>
      <c r="F14" s="10" t="s">
        <v>173</v>
      </c>
      <c r="G14" s="7" t="s">
        <v>168</v>
      </c>
      <c r="H14" s="10" t="s">
        <v>174</v>
      </c>
      <c r="I14" s="22" t="s">
        <v>170</v>
      </c>
      <c r="J14" s="8" t="s">
        <v>106</v>
      </c>
      <c r="K14" s="8" t="s">
        <v>107</v>
      </c>
      <c r="L14" s="8" t="s">
        <v>108</v>
      </c>
      <c r="M14" s="23"/>
      <c r="N14" s="24"/>
      <c r="O14" s="24"/>
      <c r="P14" s="21" t="s">
        <v>95</v>
      </c>
      <c r="Q14" s="37" t="s">
        <v>109</v>
      </c>
      <c r="R14" s="38">
        <v>80</v>
      </c>
      <c r="S14" s="39">
        <v>41883</v>
      </c>
      <c r="T14" s="39">
        <v>42248</v>
      </c>
      <c r="U14" s="39"/>
      <c r="V14" s="38"/>
      <c r="W14" s="40">
        <v>0.06</v>
      </c>
      <c r="X14" s="40">
        <v>8.4000000000000005E-2</v>
      </c>
      <c r="Y14" s="48">
        <v>40</v>
      </c>
      <c r="Z14" s="51" t="s">
        <v>110</v>
      </c>
      <c r="AA14" s="8" t="s">
        <v>106</v>
      </c>
      <c r="AB14" s="52"/>
      <c r="AC14" s="5" t="s">
        <v>57</v>
      </c>
      <c r="AD14" s="8" t="s">
        <v>111</v>
      </c>
      <c r="AE14" s="8" t="s">
        <v>111</v>
      </c>
      <c r="AF14" s="8" t="s">
        <v>111</v>
      </c>
      <c r="AG14" s="8" t="s">
        <v>111</v>
      </c>
      <c r="AH14" s="8" t="s">
        <v>112</v>
      </c>
      <c r="AI14" s="8" t="s">
        <v>111</v>
      </c>
      <c r="AJ14" s="8" t="s">
        <v>111</v>
      </c>
      <c r="AK14" s="5" t="s">
        <v>57</v>
      </c>
      <c r="AL14" s="39"/>
      <c r="AM14" s="39">
        <v>42467</v>
      </c>
      <c r="AN14" s="39"/>
      <c r="AO14" s="38">
        <v>66.08493</v>
      </c>
      <c r="AP14" s="34">
        <v>33.042465</v>
      </c>
      <c r="AQ14" s="60">
        <v>33.04</v>
      </c>
      <c r="AR14" s="61"/>
      <c r="AS14" s="61"/>
      <c r="AT14" s="61"/>
      <c r="AU14" s="61" t="s">
        <v>99</v>
      </c>
      <c r="AV14" s="61">
        <v>2</v>
      </c>
      <c r="AW14" s="64">
        <f>1-AW13</f>
        <v>0.42070000000000002</v>
      </c>
    </row>
    <row r="15" spans="1:51">
      <c r="A15" s="4" t="s">
        <v>175</v>
      </c>
      <c r="B15" s="8">
        <v>5</v>
      </c>
      <c r="C15" s="6" t="s">
        <v>101</v>
      </c>
      <c r="D15" s="8" t="s">
        <v>176</v>
      </c>
      <c r="E15" s="9" t="s">
        <v>177</v>
      </c>
      <c r="F15" s="10" t="s">
        <v>178</v>
      </c>
      <c r="G15" s="7" t="s">
        <v>179</v>
      </c>
      <c r="H15" s="10" t="s">
        <v>180</v>
      </c>
      <c r="I15" s="22" t="s">
        <v>181</v>
      </c>
      <c r="J15" s="8" t="s">
        <v>106</v>
      </c>
      <c r="K15" s="8" t="s">
        <v>107</v>
      </c>
      <c r="L15" s="8" t="s">
        <v>108</v>
      </c>
      <c r="M15" s="23"/>
      <c r="N15" s="24"/>
      <c r="O15" s="24"/>
      <c r="P15" s="21" t="s">
        <v>95</v>
      </c>
      <c r="Q15" s="37" t="s">
        <v>109</v>
      </c>
      <c r="R15" s="38">
        <v>105</v>
      </c>
      <c r="S15" s="39">
        <v>41648</v>
      </c>
      <c r="T15" s="39">
        <v>41993</v>
      </c>
      <c r="U15" s="39">
        <v>42611</v>
      </c>
      <c r="V15" s="38">
        <v>71.240116999999998</v>
      </c>
      <c r="W15" s="40">
        <v>0.06</v>
      </c>
      <c r="X15" s="40">
        <v>8.4000000000000005E-2</v>
      </c>
      <c r="Y15" s="48">
        <v>40</v>
      </c>
      <c r="Z15" s="51" t="s">
        <v>110</v>
      </c>
      <c r="AA15" s="5" t="s">
        <v>93</v>
      </c>
      <c r="AB15" s="52"/>
      <c r="AC15" s="5" t="s">
        <v>57</v>
      </c>
      <c r="AD15" s="8" t="s">
        <v>111</v>
      </c>
      <c r="AE15" s="8" t="s">
        <v>111</v>
      </c>
      <c r="AF15" s="8" t="s">
        <v>111</v>
      </c>
      <c r="AG15" s="8" t="s">
        <v>111</v>
      </c>
      <c r="AH15" s="8" t="s">
        <v>112</v>
      </c>
      <c r="AI15" s="8" t="s">
        <v>111</v>
      </c>
      <c r="AJ15" s="8" t="s">
        <v>111</v>
      </c>
      <c r="AK15" s="5" t="s">
        <v>57</v>
      </c>
      <c r="AL15" s="39"/>
      <c r="AM15" s="39">
        <v>42461</v>
      </c>
      <c r="AN15" s="39"/>
      <c r="AO15" s="38">
        <v>71.239999999999995</v>
      </c>
      <c r="AP15" s="34">
        <v>35.619999999999997</v>
      </c>
      <c r="AQ15" s="60">
        <v>14.2</v>
      </c>
      <c r="AR15" s="61" t="s">
        <v>182</v>
      </c>
      <c r="AS15" s="61"/>
      <c r="AT15" s="61"/>
      <c r="AU15" s="61" t="s">
        <v>99</v>
      </c>
      <c r="AV15" s="61">
        <v>2</v>
      </c>
      <c r="AW15" s="62">
        <f>ROUND(AO15/(AO15+AO16),4)</f>
        <v>0.14199999999999999</v>
      </c>
      <c r="AY15" s="63"/>
    </row>
    <row r="16" spans="1:51">
      <c r="A16" s="4" t="s">
        <v>183</v>
      </c>
      <c r="B16" s="5">
        <v>19</v>
      </c>
      <c r="C16" s="6" t="s">
        <v>184</v>
      </c>
      <c r="D16" s="5" t="s">
        <v>185</v>
      </c>
      <c r="E16" s="6" t="s">
        <v>186</v>
      </c>
      <c r="F16" s="6" t="s">
        <v>187</v>
      </c>
      <c r="G16" s="7" t="s">
        <v>181</v>
      </c>
      <c r="H16" s="6" t="s">
        <v>187</v>
      </c>
      <c r="I16" s="6" t="s">
        <v>181</v>
      </c>
      <c r="J16" s="5" t="s">
        <v>93</v>
      </c>
      <c r="K16" s="5" t="s">
        <v>126</v>
      </c>
      <c r="L16" s="5" t="s">
        <v>188</v>
      </c>
      <c r="M16" s="25">
        <v>95</v>
      </c>
      <c r="N16" s="20">
        <v>702</v>
      </c>
      <c r="O16" s="20">
        <v>2063</v>
      </c>
      <c r="P16" s="21" t="s">
        <v>128</v>
      </c>
      <c r="Q16" s="33" t="s">
        <v>96</v>
      </c>
      <c r="R16" s="34">
        <v>500</v>
      </c>
      <c r="S16" s="35">
        <v>41738</v>
      </c>
      <c r="T16" s="35">
        <v>42101</v>
      </c>
      <c r="U16" s="35"/>
      <c r="V16" s="34"/>
      <c r="W16" s="36">
        <v>5.6000000000000001E-2</v>
      </c>
      <c r="X16" s="36">
        <v>7.8399999999999997E-2</v>
      </c>
      <c r="Y16" s="48">
        <v>40</v>
      </c>
      <c r="Z16" s="53" t="s">
        <v>189</v>
      </c>
      <c r="AA16" s="5" t="s">
        <v>93</v>
      </c>
      <c r="AB16" s="54"/>
      <c r="AC16" s="5" t="s">
        <v>57</v>
      </c>
      <c r="AD16" s="5" t="s">
        <v>58</v>
      </c>
      <c r="AE16" s="5" t="s">
        <v>57</v>
      </c>
      <c r="AF16" s="5" t="s">
        <v>57</v>
      </c>
      <c r="AG16" s="5" t="s">
        <v>58</v>
      </c>
      <c r="AH16" s="5" t="s">
        <v>140</v>
      </c>
      <c r="AI16" s="5" t="s">
        <v>58</v>
      </c>
      <c r="AJ16" s="5" t="s">
        <v>58</v>
      </c>
      <c r="AK16" s="5" t="s">
        <v>57</v>
      </c>
      <c r="AL16" s="35"/>
      <c r="AM16" s="35">
        <v>42781</v>
      </c>
      <c r="AN16" s="35"/>
      <c r="AO16" s="34">
        <v>430.3</v>
      </c>
      <c r="AP16" s="34">
        <v>100</v>
      </c>
      <c r="AQ16" s="60">
        <v>85.8</v>
      </c>
      <c r="AR16" s="61"/>
      <c r="AS16" s="61"/>
      <c r="AT16" s="61"/>
      <c r="AU16" s="61" t="s">
        <v>99</v>
      </c>
      <c r="AV16" s="61">
        <v>2</v>
      </c>
      <c r="AW16" s="64">
        <f>1-AW15</f>
        <v>0.85799999999999998</v>
      </c>
    </row>
    <row r="17" spans="1:51">
      <c r="A17" s="4" t="s">
        <v>190</v>
      </c>
      <c r="B17" s="5">
        <v>4</v>
      </c>
      <c r="C17" s="6" t="s">
        <v>86</v>
      </c>
      <c r="D17" s="5" t="s">
        <v>191</v>
      </c>
      <c r="E17" s="6" t="s">
        <v>192</v>
      </c>
      <c r="F17" s="6" t="s">
        <v>193</v>
      </c>
      <c r="G17" s="7" t="s">
        <v>194</v>
      </c>
      <c r="H17" s="6" t="s">
        <v>195</v>
      </c>
      <c r="I17" s="6" t="s">
        <v>196</v>
      </c>
      <c r="J17" s="5" t="s">
        <v>93</v>
      </c>
      <c r="K17" s="5" t="s">
        <v>94</v>
      </c>
      <c r="L17" s="5" t="s">
        <v>188</v>
      </c>
      <c r="M17" s="26">
        <v>110</v>
      </c>
      <c r="N17" s="20"/>
      <c r="O17" s="20"/>
      <c r="P17" s="21" t="s">
        <v>128</v>
      </c>
      <c r="Q17" s="33" t="s">
        <v>96</v>
      </c>
      <c r="R17" s="34">
        <v>100</v>
      </c>
      <c r="S17" s="35">
        <v>41432</v>
      </c>
      <c r="T17" s="35">
        <v>41797</v>
      </c>
      <c r="U17" s="35"/>
      <c r="V17" s="34"/>
      <c r="W17" s="36">
        <v>0.06</v>
      </c>
      <c r="X17" s="36">
        <v>0.18</v>
      </c>
      <c r="Y17" s="48">
        <v>200</v>
      </c>
      <c r="Z17" s="49" t="s">
        <v>97</v>
      </c>
      <c r="AA17" s="5" t="s">
        <v>93</v>
      </c>
      <c r="AB17" s="50"/>
      <c r="AC17" s="5" t="s">
        <v>57</v>
      </c>
      <c r="AD17" s="5" t="s">
        <v>57</v>
      </c>
      <c r="AE17" s="5" t="s">
        <v>57</v>
      </c>
      <c r="AF17" s="5" t="s">
        <v>57</v>
      </c>
      <c r="AG17" s="5" t="s">
        <v>57</v>
      </c>
      <c r="AH17" s="5" t="s">
        <v>98</v>
      </c>
      <c r="AI17" s="5" t="s">
        <v>57</v>
      </c>
      <c r="AJ17" s="5" t="s">
        <v>58</v>
      </c>
      <c r="AK17" s="5" t="s">
        <v>57</v>
      </c>
      <c r="AL17" s="35"/>
      <c r="AM17" s="35">
        <v>42738</v>
      </c>
      <c r="AN17" s="35"/>
      <c r="AO17" s="34">
        <v>9.0299999999999994</v>
      </c>
      <c r="AP17" s="34">
        <v>4.5149999999999997</v>
      </c>
      <c r="AQ17" s="60">
        <v>2.48</v>
      </c>
      <c r="AR17" s="61"/>
      <c r="AS17" s="61"/>
      <c r="AT17" s="61"/>
      <c r="AU17" s="61" t="s">
        <v>99</v>
      </c>
      <c r="AV17" s="61">
        <v>3</v>
      </c>
      <c r="AW17" s="62">
        <f>ROUND(AO17/($AO$17+$AO$18+$AO$19),4)</f>
        <v>2.4799999999999999E-2</v>
      </c>
      <c r="AY17" s="63"/>
    </row>
    <row r="18" spans="1:51">
      <c r="A18" s="4" t="s">
        <v>197</v>
      </c>
      <c r="B18" s="8">
        <v>5</v>
      </c>
      <c r="C18" s="6" t="s">
        <v>101</v>
      </c>
      <c r="D18" s="8" t="s">
        <v>198</v>
      </c>
      <c r="E18" s="9" t="s">
        <v>199</v>
      </c>
      <c r="F18" s="10" t="s">
        <v>200</v>
      </c>
      <c r="G18" s="7" t="s">
        <v>194</v>
      </c>
      <c r="H18" s="10" t="s">
        <v>201</v>
      </c>
      <c r="I18" s="22" t="s">
        <v>196</v>
      </c>
      <c r="J18" s="8" t="s">
        <v>106</v>
      </c>
      <c r="K18" s="8" t="s">
        <v>107</v>
      </c>
      <c r="L18" s="8" t="s">
        <v>108</v>
      </c>
      <c r="M18" s="23"/>
      <c r="N18" s="24"/>
      <c r="O18" s="24"/>
      <c r="P18" s="21" t="s">
        <v>95</v>
      </c>
      <c r="Q18" s="37" t="s">
        <v>109</v>
      </c>
      <c r="R18" s="38">
        <v>150</v>
      </c>
      <c r="S18" s="39">
        <v>41808</v>
      </c>
      <c r="T18" s="39">
        <v>42173</v>
      </c>
      <c r="U18" s="39"/>
      <c r="V18" s="38"/>
      <c r="W18" s="40">
        <v>0.06</v>
      </c>
      <c r="X18" s="40">
        <v>8.4000000000000005E-2</v>
      </c>
      <c r="Y18" s="48">
        <v>40</v>
      </c>
      <c r="Z18" s="51" t="s">
        <v>110</v>
      </c>
      <c r="AA18" s="8" t="s">
        <v>106</v>
      </c>
      <c r="AB18" s="52"/>
      <c r="AC18" s="5" t="s">
        <v>57</v>
      </c>
      <c r="AD18" s="8" t="s">
        <v>111</v>
      </c>
      <c r="AE18" s="8" t="s">
        <v>111</v>
      </c>
      <c r="AF18" s="8" t="s">
        <v>111</v>
      </c>
      <c r="AG18" s="8" t="s">
        <v>111</v>
      </c>
      <c r="AH18" s="8" t="s">
        <v>112</v>
      </c>
      <c r="AI18" s="8" t="s">
        <v>111</v>
      </c>
      <c r="AJ18" s="8" t="s">
        <v>111</v>
      </c>
      <c r="AK18" s="5" t="s">
        <v>57</v>
      </c>
      <c r="AL18" s="39">
        <v>42441</v>
      </c>
      <c r="AM18" s="39">
        <v>42392</v>
      </c>
      <c r="AN18" s="39"/>
      <c r="AO18" s="38">
        <v>116.940217</v>
      </c>
      <c r="AP18" s="34">
        <v>58.470108500000002</v>
      </c>
      <c r="AQ18" s="60">
        <v>32.18</v>
      </c>
      <c r="AR18" s="61"/>
      <c r="AS18" s="61"/>
      <c r="AT18" s="61"/>
      <c r="AU18" s="61" t="s">
        <v>99</v>
      </c>
      <c r="AV18" s="61">
        <v>3</v>
      </c>
      <c r="AW18" s="62">
        <f>ROUND(AO18/($AO$17+$AO$18+$AO$19),4)</f>
        <v>0.32179999999999997</v>
      </c>
    </row>
    <row r="19" spans="1:51">
      <c r="A19" s="4" t="s">
        <v>202</v>
      </c>
      <c r="B19" s="5">
        <v>19</v>
      </c>
      <c r="C19" s="6" t="s">
        <v>184</v>
      </c>
      <c r="D19" s="5" t="s">
        <v>203</v>
      </c>
      <c r="E19" s="6" t="s">
        <v>186</v>
      </c>
      <c r="F19" s="6" t="s">
        <v>195</v>
      </c>
      <c r="G19" s="7" t="s">
        <v>196</v>
      </c>
      <c r="H19" s="6" t="s">
        <v>195</v>
      </c>
      <c r="I19" s="6" t="s">
        <v>196</v>
      </c>
      <c r="J19" s="5" t="s">
        <v>93</v>
      </c>
      <c r="K19" s="5" t="s">
        <v>126</v>
      </c>
      <c r="L19" s="5" t="s">
        <v>188</v>
      </c>
      <c r="M19" s="26">
        <v>92</v>
      </c>
      <c r="N19" s="20">
        <v>4785</v>
      </c>
      <c r="O19" s="20">
        <v>3641</v>
      </c>
      <c r="P19" s="21" t="s">
        <v>128</v>
      </c>
      <c r="Q19" s="33" t="s">
        <v>96</v>
      </c>
      <c r="R19" s="34">
        <v>300</v>
      </c>
      <c r="S19" s="35">
        <v>41660</v>
      </c>
      <c r="T19" s="35">
        <v>42020</v>
      </c>
      <c r="U19" s="35">
        <v>42732</v>
      </c>
      <c r="V19" s="34">
        <v>237.46</v>
      </c>
      <c r="W19" s="36">
        <v>5.6000000000000001E-2</v>
      </c>
      <c r="X19" s="36">
        <v>0.09</v>
      </c>
      <c r="Y19" s="48">
        <v>60.714285714285701</v>
      </c>
      <c r="Z19" s="53" t="s">
        <v>97</v>
      </c>
      <c r="AA19" s="5" t="s">
        <v>93</v>
      </c>
      <c r="AB19" s="54"/>
      <c r="AC19" s="5" t="s">
        <v>57</v>
      </c>
      <c r="AD19" s="5" t="s">
        <v>58</v>
      </c>
      <c r="AE19" s="5" t="s">
        <v>57</v>
      </c>
      <c r="AF19" s="5" t="s">
        <v>57</v>
      </c>
      <c r="AG19" s="5" t="s">
        <v>58</v>
      </c>
      <c r="AH19" s="5" t="s">
        <v>140</v>
      </c>
      <c r="AI19" s="5" t="s">
        <v>58</v>
      </c>
      <c r="AJ19" s="5" t="s">
        <v>58</v>
      </c>
      <c r="AK19" s="5" t="s">
        <v>57</v>
      </c>
      <c r="AL19" s="35"/>
      <c r="AM19" s="35">
        <v>42278</v>
      </c>
      <c r="AN19" s="35"/>
      <c r="AO19" s="34">
        <v>237.46</v>
      </c>
      <c r="AP19" s="34">
        <v>100</v>
      </c>
      <c r="AQ19" s="60">
        <v>65.34</v>
      </c>
      <c r="AR19" s="61" t="s">
        <v>182</v>
      </c>
      <c r="AS19" s="61"/>
      <c r="AT19" s="61"/>
      <c r="AU19" s="61" t="s">
        <v>99</v>
      </c>
      <c r="AV19" s="61">
        <v>3</v>
      </c>
      <c r="AW19" s="62">
        <f>ROUND(AO19/($AO$17+$AO$18+$AO$19),4)</f>
        <v>0.65339999999999998</v>
      </c>
    </row>
    <row r="20" spans="1:51">
      <c r="A20" s="4" t="s">
        <v>204</v>
      </c>
      <c r="B20" s="8">
        <v>5</v>
      </c>
      <c r="C20" s="6" t="s">
        <v>101</v>
      </c>
      <c r="D20" s="8" t="s">
        <v>205</v>
      </c>
      <c r="E20" s="9" t="s">
        <v>206</v>
      </c>
      <c r="F20" s="10" t="s">
        <v>207</v>
      </c>
      <c r="G20" s="7" t="s">
        <v>208</v>
      </c>
      <c r="H20" s="10" t="s">
        <v>209</v>
      </c>
      <c r="I20" s="22" t="s">
        <v>210</v>
      </c>
      <c r="J20" s="8" t="s">
        <v>106</v>
      </c>
      <c r="K20" s="8" t="s">
        <v>107</v>
      </c>
      <c r="L20" s="8" t="s">
        <v>108</v>
      </c>
      <c r="M20" s="23"/>
      <c r="N20" s="24"/>
      <c r="O20" s="24"/>
      <c r="P20" s="21" t="s">
        <v>95</v>
      </c>
      <c r="Q20" s="37" t="s">
        <v>109</v>
      </c>
      <c r="R20" s="38">
        <v>260</v>
      </c>
      <c r="S20" s="39">
        <v>41712</v>
      </c>
      <c r="T20" s="39">
        <v>42077</v>
      </c>
      <c r="U20" s="39">
        <v>42642</v>
      </c>
      <c r="V20" s="38">
        <v>206.19313</v>
      </c>
      <c r="W20" s="40">
        <v>0.06</v>
      </c>
      <c r="X20" s="40">
        <v>8.1000000000000003E-2</v>
      </c>
      <c r="Y20" s="48">
        <v>35</v>
      </c>
      <c r="Z20" s="51" t="s">
        <v>110</v>
      </c>
      <c r="AA20" s="5" t="s">
        <v>93</v>
      </c>
      <c r="AB20" s="52"/>
      <c r="AC20" s="5" t="s">
        <v>57</v>
      </c>
      <c r="AD20" s="8" t="s">
        <v>111</v>
      </c>
      <c r="AE20" s="8" t="s">
        <v>111</v>
      </c>
      <c r="AF20" s="8" t="s">
        <v>111</v>
      </c>
      <c r="AG20" s="8" t="s">
        <v>111</v>
      </c>
      <c r="AH20" s="8" t="s">
        <v>112</v>
      </c>
      <c r="AI20" s="8" t="s">
        <v>111</v>
      </c>
      <c r="AJ20" s="8" t="s">
        <v>111</v>
      </c>
      <c r="AK20" s="5" t="s">
        <v>57</v>
      </c>
      <c r="AL20" s="39"/>
      <c r="AM20" s="39">
        <v>42633</v>
      </c>
      <c r="AN20" s="39"/>
      <c r="AO20" s="38">
        <v>203.19</v>
      </c>
      <c r="AP20" s="34">
        <v>100</v>
      </c>
      <c r="AQ20" s="60">
        <v>37.28</v>
      </c>
      <c r="AR20" s="61" t="s">
        <v>182</v>
      </c>
      <c r="AS20" s="61"/>
      <c r="AT20" s="61"/>
      <c r="AU20" s="61" t="s">
        <v>99</v>
      </c>
      <c r="AV20" s="61">
        <v>2</v>
      </c>
      <c r="AW20" s="62">
        <f>ROUND(AO20/(AO20+AO21),4)</f>
        <v>0.37280000000000002</v>
      </c>
      <c r="AY20" s="63"/>
    </row>
    <row r="21" spans="1:51">
      <c r="A21" s="4" t="s">
        <v>211</v>
      </c>
      <c r="B21" s="5">
        <v>19</v>
      </c>
      <c r="C21" s="6" t="s">
        <v>184</v>
      </c>
      <c r="D21" s="5" t="s">
        <v>212</v>
      </c>
      <c r="E21" s="6" t="s">
        <v>186</v>
      </c>
      <c r="F21" s="6" t="s">
        <v>213</v>
      </c>
      <c r="G21" s="7" t="s">
        <v>210</v>
      </c>
      <c r="H21" s="6" t="s">
        <v>213</v>
      </c>
      <c r="I21" s="6" t="s">
        <v>210</v>
      </c>
      <c r="J21" s="5" t="s">
        <v>93</v>
      </c>
      <c r="K21" s="5" t="s">
        <v>94</v>
      </c>
      <c r="L21" s="5" t="s">
        <v>188</v>
      </c>
      <c r="M21" s="25">
        <v>92</v>
      </c>
      <c r="N21" s="20">
        <v>6139</v>
      </c>
      <c r="O21" s="20">
        <v>4017</v>
      </c>
      <c r="P21" s="21" t="s">
        <v>128</v>
      </c>
      <c r="Q21" s="33" t="s">
        <v>96</v>
      </c>
      <c r="R21" s="34">
        <v>450</v>
      </c>
      <c r="S21" s="35">
        <v>42025</v>
      </c>
      <c r="T21" s="35">
        <v>42389</v>
      </c>
      <c r="U21" s="35"/>
      <c r="V21" s="34"/>
      <c r="W21" s="36">
        <v>5.6000000000000001E-2</v>
      </c>
      <c r="X21" s="36">
        <v>7.8399999999999997E-2</v>
      </c>
      <c r="Y21" s="48">
        <v>40</v>
      </c>
      <c r="Z21" s="53" t="s">
        <v>189</v>
      </c>
      <c r="AA21" s="5" t="s">
        <v>93</v>
      </c>
      <c r="AB21" s="54"/>
      <c r="AC21" s="5" t="s">
        <v>57</v>
      </c>
      <c r="AD21" s="5" t="s">
        <v>58</v>
      </c>
      <c r="AE21" s="5" t="s">
        <v>57</v>
      </c>
      <c r="AF21" s="5" t="s">
        <v>57</v>
      </c>
      <c r="AG21" s="5" t="s">
        <v>58</v>
      </c>
      <c r="AH21" s="5" t="s">
        <v>140</v>
      </c>
      <c r="AI21" s="5" t="s">
        <v>58</v>
      </c>
      <c r="AJ21" s="5" t="s">
        <v>58</v>
      </c>
      <c r="AK21" s="5" t="s">
        <v>57</v>
      </c>
      <c r="AL21" s="35"/>
      <c r="AM21" s="35">
        <v>42810</v>
      </c>
      <c r="AN21" s="35"/>
      <c r="AO21" s="34">
        <v>341.9</v>
      </c>
      <c r="AP21" s="34">
        <v>100</v>
      </c>
      <c r="AQ21" s="60">
        <v>62.72</v>
      </c>
      <c r="AR21" s="61"/>
      <c r="AS21" s="61"/>
      <c r="AT21" s="61"/>
      <c r="AU21" s="61" t="s">
        <v>99</v>
      </c>
      <c r="AV21" s="61">
        <v>2</v>
      </c>
      <c r="AW21" s="64">
        <f>1-AW20</f>
        <v>0.62719999999999998</v>
      </c>
    </row>
    <row r="22" spans="1:51">
      <c r="A22" s="4" t="s">
        <v>214</v>
      </c>
      <c r="B22" s="8">
        <v>5</v>
      </c>
      <c r="C22" s="6" t="s">
        <v>101</v>
      </c>
      <c r="D22" s="8" t="s">
        <v>215</v>
      </c>
      <c r="E22" s="9" t="s">
        <v>216</v>
      </c>
      <c r="F22" s="10" t="s">
        <v>217</v>
      </c>
      <c r="G22" s="7" t="s">
        <v>218</v>
      </c>
      <c r="H22" s="10" t="s">
        <v>219</v>
      </c>
      <c r="I22" s="22" t="s">
        <v>220</v>
      </c>
      <c r="J22" s="8" t="s">
        <v>106</v>
      </c>
      <c r="K22" s="8" t="s">
        <v>107</v>
      </c>
      <c r="L22" s="8" t="s">
        <v>108</v>
      </c>
      <c r="M22" s="23"/>
      <c r="N22" s="24"/>
      <c r="O22" s="24"/>
      <c r="P22" s="21" t="s">
        <v>95</v>
      </c>
      <c r="Q22" s="37" t="s">
        <v>109</v>
      </c>
      <c r="R22" s="38">
        <v>72</v>
      </c>
      <c r="S22" s="39">
        <v>41646</v>
      </c>
      <c r="T22" s="39">
        <v>42011</v>
      </c>
      <c r="U22" s="39"/>
      <c r="V22" s="38"/>
      <c r="W22" s="40">
        <v>0.06</v>
      </c>
      <c r="X22" s="40">
        <v>8.4000000000000005E-2</v>
      </c>
      <c r="Y22" s="48">
        <v>40</v>
      </c>
      <c r="Z22" s="51" t="s">
        <v>110</v>
      </c>
      <c r="AA22" s="8" t="s">
        <v>106</v>
      </c>
      <c r="AB22" s="52"/>
      <c r="AC22" s="5" t="s">
        <v>57</v>
      </c>
      <c r="AD22" s="8" t="s">
        <v>111</v>
      </c>
      <c r="AE22" s="8" t="s">
        <v>111</v>
      </c>
      <c r="AF22" s="8" t="s">
        <v>111</v>
      </c>
      <c r="AG22" s="8" t="s">
        <v>111</v>
      </c>
      <c r="AH22" s="8" t="s">
        <v>112</v>
      </c>
      <c r="AI22" s="8" t="s">
        <v>111</v>
      </c>
      <c r="AJ22" s="8" t="s">
        <v>111</v>
      </c>
      <c r="AK22" s="5" t="s">
        <v>57</v>
      </c>
      <c r="AL22" s="39"/>
      <c r="AM22" s="39">
        <v>42535</v>
      </c>
      <c r="AN22" s="39"/>
      <c r="AO22" s="38">
        <v>20.43</v>
      </c>
      <c r="AP22" s="34">
        <v>10.215</v>
      </c>
      <c r="AQ22" s="60">
        <v>7.06</v>
      </c>
      <c r="AR22" s="61"/>
      <c r="AS22" s="61"/>
      <c r="AT22" s="61"/>
      <c r="AU22" s="61" t="s">
        <v>99</v>
      </c>
      <c r="AV22" s="61">
        <v>2</v>
      </c>
      <c r="AW22" s="62">
        <f>ROUND(AO22/(AO22+AO23),4)</f>
        <v>7.0599999999999996E-2</v>
      </c>
      <c r="AY22" s="63"/>
    </row>
    <row r="23" spans="1:51">
      <c r="A23" s="4" t="s">
        <v>221</v>
      </c>
      <c r="B23" s="5">
        <v>19</v>
      </c>
      <c r="C23" s="6" t="s">
        <v>184</v>
      </c>
      <c r="D23" s="5" t="s">
        <v>222</v>
      </c>
      <c r="E23" s="6" t="s">
        <v>186</v>
      </c>
      <c r="F23" s="6" t="s">
        <v>223</v>
      </c>
      <c r="G23" s="7" t="s">
        <v>220</v>
      </c>
      <c r="H23" s="6" t="s">
        <v>223</v>
      </c>
      <c r="I23" s="6" t="s">
        <v>220</v>
      </c>
      <c r="J23" s="5" t="s">
        <v>93</v>
      </c>
      <c r="K23" s="5" t="s">
        <v>126</v>
      </c>
      <c r="L23" s="5" t="s">
        <v>188</v>
      </c>
      <c r="M23" s="25">
        <v>60</v>
      </c>
      <c r="N23" s="20">
        <v>982</v>
      </c>
      <c r="O23" s="20">
        <v>1770</v>
      </c>
      <c r="P23" s="21" t="s">
        <v>128</v>
      </c>
      <c r="Q23" s="33" t="s">
        <v>96</v>
      </c>
      <c r="R23" s="41">
        <v>350</v>
      </c>
      <c r="S23" s="35">
        <v>41778</v>
      </c>
      <c r="T23" s="35">
        <v>42142</v>
      </c>
      <c r="U23" s="35">
        <v>42732</v>
      </c>
      <c r="V23" s="34">
        <v>269.12</v>
      </c>
      <c r="W23" s="36">
        <v>5.6000000000000001E-2</v>
      </c>
      <c r="X23" s="36">
        <v>8.4000000000000005E-2</v>
      </c>
      <c r="Y23" s="48">
        <v>50</v>
      </c>
      <c r="Z23" s="53" t="s">
        <v>97</v>
      </c>
      <c r="AA23" s="5" t="s">
        <v>93</v>
      </c>
      <c r="AB23" s="54"/>
      <c r="AC23" s="5" t="s">
        <v>57</v>
      </c>
      <c r="AD23" s="5" t="s">
        <v>58</v>
      </c>
      <c r="AE23" s="5" t="s">
        <v>57</v>
      </c>
      <c r="AF23" s="5" t="s">
        <v>57</v>
      </c>
      <c r="AG23" s="5" t="s">
        <v>58</v>
      </c>
      <c r="AH23" s="5" t="s">
        <v>130</v>
      </c>
      <c r="AI23" s="5" t="s">
        <v>58</v>
      </c>
      <c r="AJ23" s="5" t="s">
        <v>58</v>
      </c>
      <c r="AK23" s="5" t="s">
        <v>57</v>
      </c>
      <c r="AL23" s="35"/>
      <c r="AM23" s="35">
        <v>42268</v>
      </c>
      <c r="AN23" s="35"/>
      <c r="AO23" s="34">
        <v>269.12</v>
      </c>
      <c r="AP23" s="34">
        <v>100</v>
      </c>
      <c r="AQ23" s="60">
        <v>92.94</v>
      </c>
      <c r="AR23" s="61" t="s">
        <v>182</v>
      </c>
      <c r="AS23" s="61"/>
      <c r="AT23" s="61"/>
      <c r="AU23" s="61" t="s">
        <v>99</v>
      </c>
      <c r="AV23" s="61">
        <v>2</v>
      </c>
      <c r="AW23" s="64">
        <f>1-AW22</f>
        <v>0.9294</v>
      </c>
    </row>
    <row r="24" spans="1:51">
      <c r="A24" s="4" t="s">
        <v>224</v>
      </c>
      <c r="B24" s="8">
        <v>5</v>
      </c>
      <c r="C24" s="6" t="s">
        <v>101</v>
      </c>
      <c r="D24" s="8" t="s">
        <v>225</v>
      </c>
      <c r="E24" s="9" t="s">
        <v>206</v>
      </c>
      <c r="F24" s="10" t="s">
        <v>226</v>
      </c>
      <c r="G24" s="7" t="s">
        <v>227</v>
      </c>
      <c r="H24" s="10" t="s">
        <v>228</v>
      </c>
      <c r="I24" s="22" t="s">
        <v>229</v>
      </c>
      <c r="J24" s="8" t="s">
        <v>106</v>
      </c>
      <c r="K24" s="8" t="s">
        <v>107</v>
      </c>
      <c r="L24" s="8" t="s">
        <v>108</v>
      </c>
      <c r="M24" s="23"/>
      <c r="N24" s="24"/>
      <c r="O24" s="24"/>
      <c r="P24" s="21" t="s">
        <v>95</v>
      </c>
      <c r="Q24" s="37" t="s">
        <v>109</v>
      </c>
      <c r="R24" s="38">
        <v>240</v>
      </c>
      <c r="S24" s="39">
        <v>41982</v>
      </c>
      <c r="T24" s="39">
        <v>42346</v>
      </c>
      <c r="U24" s="39"/>
      <c r="V24" s="38"/>
      <c r="W24" s="40">
        <v>5.6000000000000001E-2</v>
      </c>
      <c r="X24" s="40">
        <v>8.4000000000000005E-2</v>
      </c>
      <c r="Y24" s="48">
        <v>50</v>
      </c>
      <c r="Z24" s="51" t="s">
        <v>110</v>
      </c>
      <c r="AA24" s="8" t="s">
        <v>106</v>
      </c>
      <c r="AB24" s="52"/>
      <c r="AC24" s="5" t="s">
        <v>57</v>
      </c>
      <c r="AD24" s="8" t="s">
        <v>111</v>
      </c>
      <c r="AE24" s="8" t="s">
        <v>111</v>
      </c>
      <c r="AF24" s="8" t="s">
        <v>111</v>
      </c>
      <c r="AG24" s="8" t="s">
        <v>111</v>
      </c>
      <c r="AH24" s="8" t="s">
        <v>112</v>
      </c>
      <c r="AI24" s="8" t="s">
        <v>111</v>
      </c>
      <c r="AJ24" s="8" t="s">
        <v>111</v>
      </c>
      <c r="AK24" s="5" t="s">
        <v>57</v>
      </c>
      <c r="AL24" s="39"/>
      <c r="AM24" s="39">
        <v>42787</v>
      </c>
      <c r="AN24" s="39"/>
      <c r="AO24" s="38">
        <v>195.7</v>
      </c>
      <c r="AP24" s="34">
        <v>97.85</v>
      </c>
      <c r="AQ24" s="60">
        <v>37.229999999999997</v>
      </c>
      <c r="AR24" s="61"/>
      <c r="AS24" s="61"/>
      <c r="AT24" s="61"/>
      <c r="AU24" s="61" t="s">
        <v>99</v>
      </c>
      <c r="AV24" s="61">
        <v>2</v>
      </c>
      <c r="AW24" s="62">
        <f>ROUND(AO24/(AO24+AO25),4)</f>
        <v>0.37230000000000002</v>
      </c>
      <c r="AY24" s="63"/>
    </row>
    <row r="25" spans="1:51">
      <c r="A25" s="4" t="s">
        <v>230</v>
      </c>
      <c r="B25" s="8">
        <v>6</v>
      </c>
      <c r="C25" s="6" t="s">
        <v>231</v>
      </c>
      <c r="D25" s="8" t="s">
        <v>232</v>
      </c>
      <c r="E25" s="9" t="s">
        <v>233</v>
      </c>
      <c r="F25" s="10" t="s">
        <v>226</v>
      </c>
      <c r="G25" s="7" t="s">
        <v>227</v>
      </c>
      <c r="H25" s="10" t="s">
        <v>228</v>
      </c>
      <c r="I25" s="22" t="s">
        <v>229</v>
      </c>
      <c r="J25" s="8" t="s">
        <v>106</v>
      </c>
      <c r="K25" s="8" t="s">
        <v>107</v>
      </c>
      <c r="L25" s="5" t="s">
        <v>127</v>
      </c>
      <c r="M25" s="23"/>
      <c r="N25" s="24">
        <v>3000</v>
      </c>
      <c r="O25" s="24"/>
      <c r="P25" s="21" t="s">
        <v>128</v>
      </c>
      <c r="Q25" s="37" t="s">
        <v>109</v>
      </c>
      <c r="R25" s="38">
        <v>330</v>
      </c>
      <c r="S25" s="39">
        <v>42108</v>
      </c>
      <c r="T25" s="39">
        <v>42474</v>
      </c>
      <c r="U25" s="39"/>
      <c r="V25" s="38"/>
      <c r="W25" s="40">
        <v>5.3499999999999999E-2</v>
      </c>
      <c r="X25" s="40">
        <v>6.9549600000000003E-2</v>
      </c>
      <c r="Y25" s="48">
        <v>29.999252336448599</v>
      </c>
      <c r="Z25" s="53" t="s">
        <v>129</v>
      </c>
      <c r="AA25" s="8" t="s">
        <v>106</v>
      </c>
      <c r="AB25" s="52"/>
      <c r="AC25" s="5" t="s">
        <v>57</v>
      </c>
      <c r="AD25" s="8" t="s">
        <v>111</v>
      </c>
      <c r="AE25" s="8" t="s">
        <v>111</v>
      </c>
      <c r="AF25" s="8" t="s">
        <v>111</v>
      </c>
      <c r="AG25" s="8" t="s">
        <v>111</v>
      </c>
      <c r="AH25" s="8" t="s">
        <v>112</v>
      </c>
      <c r="AI25" s="8" t="s">
        <v>111</v>
      </c>
      <c r="AJ25" s="8" t="s">
        <v>111</v>
      </c>
      <c r="AK25" s="5" t="s">
        <v>57</v>
      </c>
      <c r="AL25" s="39">
        <v>42440</v>
      </c>
      <c r="AM25" s="39">
        <v>42604</v>
      </c>
      <c r="AN25" s="39"/>
      <c r="AO25" s="38">
        <v>330</v>
      </c>
      <c r="AP25" s="34">
        <v>100</v>
      </c>
      <c r="AQ25" s="60">
        <v>62.77</v>
      </c>
      <c r="AR25" s="61"/>
      <c r="AS25" s="61" t="s">
        <v>234</v>
      </c>
      <c r="AT25" s="61"/>
      <c r="AU25" s="61" t="s">
        <v>99</v>
      </c>
      <c r="AV25" s="61">
        <v>2</v>
      </c>
      <c r="AW25" s="64">
        <f>1-AW24</f>
        <v>0.62770000000000004</v>
      </c>
    </row>
    <row r="26" spans="1:51">
      <c r="A26" s="4" t="s">
        <v>235</v>
      </c>
      <c r="B26" s="5">
        <v>4</v>
      </c>
      <c r="C26" s="6" t="s">
        <v>86</v>
      </c>
      <c r="D26" s="5" t="s">
        <v>236</v>
      </c>
      <c r="E26" s="6" t="s">
        <v>237</v>
      </c>
      <c r="F26" s="6" t="s">
        <v>238</v>
      </c>
      <c r="G26" s="7" t="s">
        <v>239</v>
      </c>
      <c r="H26" s="6" t="s">
        <v>238</v>
      </c>
      <c r="I26" s="6" t="s">
        <v>239</v>
      </c>
      <c r="J26" s="5" t="s">
        <v>93</v>
      </c>
      <c r="K26" s="5" t="s">
        <v>94</v>
      </c>
      <c r="L26" s="5" t="s">
        <v>188</v>
      </c>
      <c r="M26" s="25">
        <v>50</v>
      </c>
      <c r="N26" s="20">
        <v>3169</v>
      </c>
      <c r="O26" s="20">
        <v>1901</v>
      </c>
      <c r="P26" s="21" t="s">
        <v>128</v>
      </c>
      <c r="Q26" s="33" t="s">
        <v>96</v>
      </c>
      <c r="R26" s="34">
        <v>600</v>
      </c>
      <c r="S26" s="35">
        <v>41968</v>
      </c>
      <c r="T26" s="35">
        <v>42332</v>
      </c>
      <c r="U26" s="35"/>
      <c r="V26" s="34"/>
      <c r="W26" s="36">
        <v>5.6000000000000001E-2</v>
      </c>
      <c r="X26" s="36">
        <v>7.8399999999999997E-2</v>
      </c>
      <c r="Y26" s="48">
        <v>40</v>
      </c>
      <c r="Z26" s="49" t="s">
        <v>240</v>
      </c>
      <c r="AA26" s="5" t="s">
        <v>93</v>
      </c>
      <c r="AB26" s="50"/>
      <c r="AC26" s="5" t="s">
        <v>57</v>
      </c>
      <c r="AD26" s="5" t="s">
        <v>57</v>
      </c>
      <c r="AE26" s="5" t="s">
        <v>57</v>
      </c>
      <c r="AF26" s="5" t="s">
        <v>57</v>
      </c>
      <c r="AG26" s="5" t="s">
        <v>57</v>
      </c>
      <c r="AH26" s="5" t="s">
        <v>130</v>
      </c>
      <c r="AI26" s="5" t="s">
        <v>57</v>
      </c>
      <c r="AJ26" s="5" t="s">
        <v>57</v>
      </c>
      <c r="AK26" s="5" t="s">
        <v>57</v>
      </c>
      <c r="AL26" s="35">
        <v>43017</v>
      </c>
      <c r="AM26" s="35"/>
      <c r="AN26" s="35"/>
      <c r="AO26" s="34">
        <v>600</v>
      </c>
      <c r="AP26" s="34">
        <v>100</v>
      </c>
      <c r="AQ26" s="60">
        <v>51.33</v>
      </c>
      <c r="AR26" s="61"/>
      <c r="AS26" s="61"/>
      <c r="AT26" s="61"/>
      <c r="AU26" s="61" t="s">
        <v>99</v>
      </c>
      <c r="AV26" s="61">
        <v>2</v>
      </c>
      <c r="AW26" s="62">
        <f>ROUND(AO26/(AO26+AO27),4)</f>
        <v>0.51329999999999998</v>
      </c>
      <c r="AY26" s="63"/>
    </row>
    <row r="27" spans="1:51">
      <c r="A27" s="4" t="s">
        <v>241</v>
      </c>
      <c r="B27" s="8">
        <v>8</v>
      </c>
      <c r="C27" s="6" t="s">
        <v>242</v>
      </c>
      <c r="D27" s="8" t="s">
        <v>243</v>
      </c>
      <c r="E27" s="9" t="s">
        <v>244</v>
      </c>
      <c r="F27" s="10" t="s">
        <v>245</v>
      </c>
      <c r="G27" s="7" t="s">
        <v>239</v>
      </c>
      <c r="H27" s="10" t="s">
        <v>245</v>
      </c>
      <c r="I27" s="10" t="s">
        <v>239</v>
      </c>
      <c r="J27" s="8"/>
      <c r="K27" s="8" t="s">
        <v>246</v>
      </c>
      <c r="L27" s="5" t="s">
        <v>127</v>
      </c>
      <c r="M27" s="23"/>
      <c r="N27" s="24">
        <v>4036.75</v>
      </c>
      <c r="O27" s="24">
        <v>6002.57</v>
      </c>
      <c r="P27" s="21" t="s">
        <v>128</v>
      </c>
      <c r="Q27" s="37" t="s">
        <v>109</v>
      </c>
      <c r="R27" s="38">
        <v>570</v>
      </c>
      <c r="S27" s="39">
        <v>42041</v>
      </c>
      <c r="T27" s="39">
        <v>42384</v>
      </c>
      <c r="U27" s="39"/>
      <c r="V27" s="38"/>
      <c r="W27" s="40">
        <v>5.6000000000000001E-2</v>
      </c>
      <c r="X27" s="40">
        <v>6.7222000000000004E-2</v>
      </c>
      <c r="Y27" s="48">
        <v>20.0392857142857</v>
      </c>
      <c r="Z27" s="51" t="s">
        <v>247</v>
      </c>
      <c r="AA27" s="8" t="s">
        <v>106</v>
      </c>
      <c r="AB27" s="52"/>
      <c r="AC27" s="5" t="s">
        <v>57</v>
      </c>
      <c r="AD27" s="8" t="s">
        <v>111</v>
      </c>
      <c r="AE27" s="8" t="s">
        <v>111</v>
      </c>
      <c r="AF27" s="8" t="s">
        <v>111</v>
      </c>
      <c r="AG27" s="8" t="s">
        <v>111</v>
      </c>
      <c r="AH27" s="8" t="s">
        <v>248</v>
      </c>
      <c r="AI27" s="8" t="s">
        <v>111</v>
      </c>
      <c r="AJ27" s="8" t="s">
        <v>111</v>
      </c>
      <c r="AK27" s="5" t="s">
        <v>57</v>
      </c>
      <c r="AL27" s="39"/>
      <c r="AM27" s="39">
        <v>42718</v>
      </c>
      <c r="AN27" s="39"/>
      <c r="AO27" s="38">
        <v>568.99</v>
      </c>
      <c r="AP27" s="34">
        <v>100</v>
      </c>
      <c r="AQ27" s="60">
        <v>48.67</v>
      </c>
      <c r="AR27" s="61"/>
      <c r="AS27" s="61" t="s">
        <v>234</v>
      </c>
      <c r="AT27" s="61"/>
      <c r="AU27" s="61" t="s">
        <v>99</v>
      </c>
      <c r="AV27" s="61">
        <v>2</v>
      </c>
      <c r="AW27" s="64">
        <f>1-AW26</f>
        <v>0.48670000000000002</v>
      </c>
    </row>
    <row r="28" spans="1:51">
      <c r="A28" s="4" t="s">
        <v>249</v>
      </c>
      <c r="B28" s="5">
        <v>13</v>
      </c>
      <c r="C28" s="6" t="s">
        <v>250</v>
      </c>
      <c r="D28" s="5" t="s">
        <v>251</v>
      </c>
      <c r="E28" s="6" t="s">
        <v>252</v>
      </c>
      <c r="F28" s="6" t="s">
        <v>253</v>
      </c>
      <c r="G28" s="7" t="s">
        <v>254</v>
      </c>
      <c r="H28" s="6" t="s">
        <v>255</v>
      </c>
      <c r="I28" s="6" t="s">
        <v>256</v>
      </c>
      <c r="J28" s="5" t="s">
        <v>93</v>
      </c>
      <c r="K28" s="5" t="s">
        <v>94</v>
      </c>
      <c r="L28" s="5" t="s">
        <v>188</v>
      </c>
      <c r="M28" s="25">
        <v>181</v>
      </c>
      <c r="N28" s="20">
        <v>5000</v>
      </c>
      <c r="O28" s="20"/>
      <c r="P28" s="21" t="s">
        <v>128</v>
      </c>
      <c r="Q28" s="33" t="s">
        <v>96</v>
      </c>
      <c r="R28" s="34">
        <v>50</v>
      </c>
      <c r="S28" s="35">
        <v>41546</v>
      </c>
      <c r="T28" s="35">
        <v>41908</v>
      </c>
      <c r="U28" s="35"/>
      <c r="V28" s="34"/>
      <c r="W28" s="36">
        <v>0.06</v>
      </c>
      <c r="X28" s="36">
        <v>0.12</v>
      </c>
      <c r="Y28" s="48">
        <v>100</v>
      </c>
      <c r="Z28" s="53" t="s">
        <v>97</v>
      </c>
      <c r="AA28" s="5" t="s">
        <v>93</v>
      </c>
      <c r="AB28" s="54"/>
      <c r="AC28" s="5" t="s">
        <v>57</v>
      </c>
      <c r="AD28" s="5" t="s">
        <v>57</v>
      </c>
      <c r="AE28" s="5" t="s">
        <v>57</v>
      </c>
      <c r="AF28" s="5" t="s">
        <v>57</v>
      </c>
      <c r="AG28" s="5" t="s">
        <v>57</v>
      </c>
      <c r="AH28" s="5" t="s">
        <v>130</v>
      </c>
      <c r="AI28" s="5" t="s">
        <v>58</v>
      </c>
      <c r="AJ28" s="5" t="s">
        <v>57</v>
      </c>
      <c r="AK28" s="5" t="s">
        <v>57</v>
      </c>
      <c r="AL28" s="35">
        <v>42613</v>
      </c>
      <c r="AM28" s="35">
        <v>42717</v>
      </c>
      <c r="AN28" s="35"/>
      <c r="AO28" s="34">
        <v>50</v>
      </c>
      <c r="AP28" s="34">
        <v>25</v>
      </c>
      <c r="AQ28" s="60">
        <v>14.29</v>
      </c>
      <c r="AR28" s="61"/>
      <c r="AS28" s="61"/>
      <c r="AT28" s="61"/>
      <c r="AU28" s="61" t="s">
        <v>99</v>
      </c>
      <c r="AV28" s="61">
        <v>2</v>
      </c>
      <c r="AW28" s="62">
        <f>ROUND(AO28/(AO28+AO29),4)</f>
        <v>0.1429</v>
      </c>
      <c r="AY28" s="63"/>
    </row>
    <row r="29" spans="1:51">
      <c r="A29" s="4" t="s">
        <v>257</v>
      </c>
      <c r="B29" s="8">
        <v>16</v>
      </c>
      <c r="C29" s="6" t="s">
        <v>258</v>
      </c>
      <c r="D29" s="5" t="s">
        <v>259</v>
      </c>
      <c r="E29" s="10" t="s">
        <v>260</v>
      </c>
      <c r="F29" s="10" t="s">
        <v>261</v>
      </c>
      <c r="G29" s="9" t="s">
        <v>256</v>
      </c>
      <c r="H29" s="10" t="s">
        <v>261</v>
      </c>
      <c r="I29" s="10" t="s">
        <v>256</v>
      </c>
      <c r="J29" s="8" t="s">
        <v>106</v>
      </c>
      <c r="K29" s="8" t="s">
        <v>107</v>
      </c>
      <c r="L29" s="8" t="s">
        <v>262</v>
      </c>
      <c r="M29" s="27">
        <v>150</v>
      </c>
      <c r="N29" s="24">
        <v>2500</v>
      </c>
      <c r="O29" s="24">
        <v>3700</v>
      </c>
      <c r="P29" s="21" t="s">
        <v>128</v>
      </c>
      <c r="Q29" s="37" t="s">
        <v>109</v>
      </c>
      <c r="R29" s="38">
        <v>300</v>
      </c>
      <c r="S29" s="39">
        <v>41857</v>
      </c>
      <c r="T29" s="39">
        <v>42221</v>
      </c>
      <c r="U29" s="39"/>
      <c r="V29" s="38"/>
      <c r="W29" s="40">
        <v>0.06</v>
      </c>
      <c r="X29" s="40">
        <v>8.4000000000000005E-2</v>
      </c>
      <c r="Y29" s="48">
        <v>40</v>
      </c>
      <c r="Z29" s="53" t="s">
        <v>129</v>
      </c>
      <c r="AA29" s="8" t="s">
        <v>106</v>
      </c>
      <c r="AB29" s="55"/>
      <c r="AC29" s="8" t="s">
        <v>111</v>
      </c>
      <c r="AD29" s="8" t="s">
        <v>111</v>
      </c>
      <c r="AE29" s="8" t="s">
        <v>111</v>
      </c>
      <c r="AF29" s="8" t="s">
        <v>111</v>
      </c>
      <c r="AG29" s="8" t="s">
        <v>111</v>
      </c>
      <c r="AH29" s="5" t="s">
        <v>130</v>
      </c>
      <c r="AI29" s="8" t="s">
        <v>111</v>
      </c>
      <c r="AJ29" s="8" t="s">
        <v>111</v>
      </c>
      <c r="AK29" s="8" t="s">
        <v>111</v>
      </c>
      <c r="AL29" s="39"/>
      <c r="AM29" s="39">
        <v>42220</v>
      </c>
      <c r="AN29" s="39"/>
      <c r="AO29" s="38">
        <v>300</v>
      </c>
      <c r="AP29" s="34">
        <v>100</v>
      </c>
      <c r="AQ29" s="60">
        <v>85.71</v>
      </c>
      <c r="AR29" s="61"/>
      <c r="AS29" s="61"/>
      <c r="AT29" s="61"/>
      <c r="AU29" s="61" t="s">
        <v>99</v>
      </c>
      <c r="AV29" s="61">
        <v>2</v>
      </c>
      <c r="AW29" s="64">
        <f>1-AW28</f>
        <v>0.85709999999999997</v>
      </c>
    </row>
    <row r="30" spans="1:51">
      <c r="A30" s="4" t="s">
        <v>263</v>
      </c>
      <c r="B30" s="5">
        <v>13</v>
      </c>
      <c r="C30" s="6" t="s">
        <v>250</v>
      </c>
      <c r="D30" s="5" t="s">
        <v>264</v>
      </c>
      <c r="E30" s="6" t="s">
        <v>252</v>
      </c>
      <c r="F30" s="6" t="s">
        <v>265</v>
      </c>
      <c r="G30" s="7" t="s">
        <v>266</v>
      </c>
      <c r="H30" s="6" t="s">
        <v>267</v>
      </c>
      <c r="I30" s="6" t="s">
        <v>268</v>
      </c>
      <c r="J30" s="5" t="s">
        <v>93</v>
      </c>
      <c r="K30" s="5" t="s">
        <v>94</v>
      </c>
      <c r="L30" s="5" t="s">
        <v>95</v>
      </c>
      <c r="M30" s="25">
        <v>60</v>
      </c>
      <c r="N30" s="20">
        <v>1000</v>
      </c>
      <c r="O30" s="20"/>
      <c r="P30" s="21" t="s">
        <v>95</v>
      </c>
      <c r="Q30" s="33" t="s">
        <v>96</v>
      </c>
      <c r="R30" s="34">
        <v>60</v>
      </c>
      <c r="S30" s="35">
        <v>42171</v>
      </c>
      <c r="T30" s="35">
        <v>42526</v>
      </c>
      <c r="U30" s="35"/>
      <c r="V30" s="34"/>
      <c r="W30" s="36">
        <v>5.0999999999999997E-2</v>
      </c>
      <c r="X30" s="36">
        <v>8.0750000000000002E-2</v>
      </c>
      <c r="Y30" s="48">
        <v>58.3333333333333</v>
      </c>
      <c r="Z30" s="53" t="s">
        <v>240</v>
      </c>
      <c r="AA30" s="5" t="s">
        <v>93</v>
      </c>
      <c r="AB30" s="54"/>
      <c r="AC30" s="5" t="s">
        <v>57</v>
      </c>
      <c r="AD30" s="5" t="s">
        <v>57</v>
      </c>
      <c r="AE30" s="5" t="s">
        <v>57</v>
      </c>
      <c r="AF30" s="5" t="s">
        <v>57</v>
      </c>
      <c r="AG30" s="5" t="s">
        <v>57</v>
      </c>
      <c r="AH30" s="5" t="s">
        <v>130</v>
      </c>
      <c r="AI30" s="5" t="s">
        <v>57</v>
      </c>
      <c r="AJ30" s="5" t="s">
        <v>58</v>
      </c>
      <c r="AK30" s="5" t="s">
        <v>57</v>
      </c>
      <c r="AL30" s="35"/>
      <c r="AM30" s="35">
        <v>42633</v>
      </c>
      <c r="AN30" s="35"/>
      <c r="AO30" s="34">
        <v>60</v>
      </c>
      <c r="AP30" s="34">
        <v>30</v>
      </c>
      <c r="AQ30" s="60">
        <v>28.57</v>
      </c>
      <c r="AR30" s="61"/>
      <c r="AS30" s="61"/>
      <c r="AT30" s="61"/>
      <c r="AU30" s="61" t="s">
        <v>99</v>
      </c>
      <c r="AV30" s="61">
        <v>2</v>
      </c>
      <c r="AW30" s="62">
        <f>ROUND(AO30/(AO30+AO31),4)</f>
        <v>0.28570000000000001</v>
      </c>
      <c r="AY30" s="63"/>
    </row>
    <row r="31" spans="1:51">
      <c r="A31" s="4" t="s">
        <v>269</v>
      </c>
      <c r="B31" s="11">
        <v>20</v>
      </c>
      <c r="C31" s="6" t="s">
        <v>270</v>
      </c>
      <c r="D31" s="11" t="s">
        <v>271</v>
      </c>
      <c r="E31" s="12" t="s">
        <v>272</v>
      </c>
      <c r="F31" s="12" t="s">
        <v>273</v>
      </c>
      <c r="G31" s="13" t="s">
        <v>266</v>
      </c>
      <c r="H31" s="12" t="s">
        <v>267</v>
      </c>
      <c r="I31" s="12" t="s">
        <v>268</v>
      </c>
      <c r="J31" s="11" t="s">
        <v>93</v>
      </c>
      <c r="K31" s="11" t="s">
        <v>126</v>
      </c>
      <c r="L31" s="11" t="s">
        <v>95</v>
      </c>
      <c r="M31" s="28"/>
      <c r="N31" s="29"/>
      <c r="O31" s="29"/>
      <c r="P31" s="21" t="s">
        <v>95</v>
      </c>
      <c r="Q31" s="42" t="s">
        <v>96</v>
      </c>
      <c r="R31" s="43">
        <v>150</v>
      </c>
      <c r="S31" s="44">
        <v>42065</v>
      </c>
      <c r="T31" s="44">
        <v>42430</v>
      </c>
      <c r="U31" s="44">
        <v>42723</v>
      </c>
      <c r="V31" s="43">
        <v>150</v>
      </c>
      <c r="W31" s="45">
        <v>5.3499999999999999E-2</v>
      </c>
      <c r="X31" s="45">
        <v>7.4899999999999994E-2</v>
      </c>
      <c r="Y31" s="48">
        <v>40</v>
      </c>
      <c r="Z31" s="56" t="s">
        <v>240</v>
      </c>
      <c r="AA31" s="42" t="s">
        <v>93</v>
      </c>
      <c r="AB31" s="57"/>
      <c r="AC31" s="42" t="s">
        <v>57</v>
      </c>
      <c r="AD31" s="42" t="s">
        <v>57</v>
      </c>
      <c r="AE31" s="42" t="s">
        <v>57</v>
      </c>
      <c r="AF31" s="42" t="s">
        <v>57</v>
      </c>
      <c r="AG31" s="42" t="s">
        <v>57</v>
      </c>
      <c r="AH31" s="42" t="s">
        <v>98</v>
      </c>
      <c r="AI31" s="42" t="s">
        <v>57</v>
      </c>
      <c r="AJ31" s="42" t="s">
        <v>57</v>
      </c>
      <c r="AK31" s="42" t="s">
        <v>57</v>
      </c>
      <c r="AL31" s="44"/>
      <c r="AM31" s="44">
        <v>42901</v>
      </c>
      <c r="AN31" s="44"/>
      <c r="AO31" s="43">
        <v>150</v>
      </c>
      <c r="AP31" s="34">
        <v>75</v>
      </c>
      <c r="AQ31" s="60">
        <v>71.430000000000007</v>
      </c>
      <c r="AR31" s="61" t="s">
        <v>182</v>
      </c>
      <c r="AS31" s="61"/>
      <c r="AT31" s="61"/>
      <c r="AU31" s="61" t="s">
        <v>99</v>
      </c>
      <c r="AV31" s="61">
        <v>2</v>
      </c>
      <c r="AW31" s="64">
        <f>1-AW30</f>
        <v>0.71430000000000005</v>
      </c>
    </row>
    <row r="32" spans="1:51">
      <c r="A32" s="4" t="s">
        <v>274</v>
      </c>
      <c r="B32" s="8">
        <v>16</v>
      </c>
      <c r="C32" s="6" t="s">
        <v>258</v>
      </c>
      <c r="D32" s="5" t="s">
        <v>275</v>
      </c>
      <c r="E32" s="10" t="s">
        <v>276</v>
      </c>
      <c r="F32" s="10" t="s">
        <v>277</v>
      </c>
      <c r="G32" s="9" t="s">
        <v>278</v>
      </c>
      <c r="H32" s="10" t="s">
        <v>277</v>
      </c>
      <c r="I32" s="10" t="s">
        <v>278</v>
      </c>
      <c r="J32" s="8" t="s">
        <v>106</v>
      </c>
      <c r="K32" s="8" t="s">
        <v>107</v>
      </c>
      <c r="L32" s="5" t="s">
        <v>127</v>
      </c>
      <c r="M32" s="27">
        <v>46</v>
      </c>
      <c r="N32" s="24">
        <v>1300</v>
      </c>
      <c r="O32" s="24">
        <v>574.34</v>
      </c>
      <c r="P32" s="21" t="s">
        <v>128</v>
      </c>
      <c r="Q32" s="37" t="s">
        <v>109</v>
      </c>
      <c r="R32" s="38">
        <v>270</v>
      </c>
      <c r="S32" s="39">
        <v>41972</v>
      </c>
      <c r="T32" s="39">
        <v>42336</v>
      </c>
      <c r="U32" s="39"/>
      <c r="V32" s="38"/>
      <c r="W32" s="40">
        <v>5.6000000000000001E-2</v>
      </c>
      <c r="X32" s="40">
        <v>7.5600000000000001E-2</v>
      </c>
      <c r="Y32" s="48">
        <v>35</v>
      </c>
      <c r="Z32" s="53" t="s">
        <v>129</v>
      </c>
      <c r="AA32" s="8" t="s">
        <v>106</v>
      </c>
      <c r="AB32" s="55"/>
      <c r="AC32" s="8" t="s">
        <v>111</v>
      </c>
      <c r="AD32" s="8" t="s">
        <v>111</v>
      </c>
      <c r="AE32" s="8" t="s">
        <v>111</v>
      </c>
      <c r="AF32" s="8" t="s">
        <v>111</v>
      </c>
      <c r="AG32" s="8" t="s">
        <v>111</v>
      </c>
      <c r="AH32" s="5" t="s">
        <v>130</v>
      </c>
      <c r="AI32" s="8" t="s">
        <v>111</v>
      </c>
      <c r="AJ32" s="8" t="s">
        <v>111</v>
      </c>
      <c r="AK32" s="8" t="s">
        <v>111</v>
      </c>
      <c r="AL32" s="39"/>
      <c r="AM32" s="39">
        <v>43047</v>
      </c>
      <c r="AN32" s="39"/>
      <c r="AO32" s="38">
        <v>250</v>
      </c>
      <c r="AP32" s="34">
        <v>100</v>
      </c>
      <c r="AQ32" s="60">
        <v>20.09</v>
      </c>
      <c r="AR32" s="61"/>
      <c r="AS32" s="61"/>
      <c r="AT32" s="61"/>
      <c r="AU32" s="61" t="s">
        <v>99</v>
      </c>
      <c r="AV32" s="61">
        <v>2</v>
      </c>
      <c r="AW32" s="62">
        <f>ROUND(AO32/(AO32+AO33),4)</f>
        <v>0.2009</v>
      </c>
      <c r="AY32" s="63"/>
    </row>
    <row r="33" spans="1:51">
      <c r="A33" s="4" t="s">
        <v>279</v>
      </c>
      <c r="B33" s="11">
        <v>20</v>
      </c>
      <c r="C33" s="6" t="s">
        <v>270</v>
      </c>
      <c r="D33" s="11" t="s">
        <v>280</v>
      </c>
      <c r="E33" s="12" t="s">
        <v>281</v>
      </c>
      <c r="F33" s="12" t="s">
        <v>282</v>
      </c>
      <c r="G33" s="13" t="s">
        <v>278</v>
      </c>
      <c r="H33" s="12" t="s">
        <v>282</v>
      </c>
      <c r="I33" s="12" t="s">
        <v>278</v>
      </c>
      <c r="J33" s="11" t="s">
        <v>93</v>
      </c>
      <c r="K33" s="11" t="s">
        <v>126</v>
      </c>
      <c r="L33" s="11" t="s">
        <v>283</v>
      </c>
      <c r="M33" s="30">
        <v>46</v>
      </c>
      <c r="N33" s="29">
        <v>8121</v>
      </c>
      <c r="O33" s="29">
        <v>5706</v>
      </c>
      <c r="P33" s="21" t="s">
        <v>128</v>
      </c>
      <c r="Q33" s="42" t="s">
        <v>96</v>
      </c>
      <c r="R33" s="43">
        <v>1000</v>
      </c>
      <c r="S33" s="44">
        <v>41827</v>
      </c>
      <c r="T33" s="44">
        <v>42192</v>
      </c>
      <c r="U33" s="44">
        <v>42641</v>
      </c>
      <c r="V33" s="43">
        <v>994.1</v>
      </c>
      <c r="W33" s="45">
        <v>5.6000000000000001E-2</v>
      </c>
      <c r="X33" s="45">
        <v>0.08</v>
      </c>
      <c r="Y33" s="48">
        <v>42.857142857142897</v>
      </c>
      <c r="Z33" s="56" t="s">
        <v>129</v>
      </c>
      <c r="AA33" s="42" t="s">
        <v>93</v>
      </c>
      <c r="AB33" s="57"/>
      <c r="AC33" s="42" t="s">
        <v>57</v>
      </c>
      <c r="AD33" s="42" t="s">
        <v>57</v>
      </c>
      <c r="AE33" s="42" t="s">
        <v>57</v>
      </c>
      <c r="AF33" s="42" t="s">
        <v>57</v>
      </c>
      <c r="AG33" s="42" t="s">
        <v>57</v>
      </c>
      <c r="AH33" s="42" t="s">
        <v>130</v>
      </c>
      <c r="AI33" s="42" t="s">
        <v>57</v>
      </c>
      <c r="AJ33" s="42" t="s">
        <v>57</v>
      </c>
      <c r="AK33" s="42" t="s">
        <v>57</v>
      </c>
      <c r="AL33" s="44">
        <v>42520</v>
      </c>
      <c r="AM33" s="44"/>
      <c r="AN33" s="44"/>
      <c r="AO33" s="43">
        <v>994.1</v>
      </c>
      <c r="AP33" s="34">
        <v>100</v>
      </c>
      <c r="AQ33" s="60">
        <v>79.91</v>
      </c>
      <c r="AR33" s="61" t="s">
        <v>182</v>
      </c>
      <c r="AS33" s="61"/>
      <c r="AT33" s="61"/>
      <c r="AU33" s="61" t="s">
        <v>99</v>
      </c>
      <c r="AV33" s="61">
        <v>2</v>
      </c>
      <c r="AW33" s="64">
        <f>1-AW32</f>
        <v>0.79910000000000003</v>
      </c>
    </row>
    <row r="34" spans="1:51">
      <c r="A34" s="14"/>
      <c r="B34" s="15"/>
      <c r="C34" s="16" t="s">
        <v>61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46">
        <f>SUM(R3:R33)</f>
        <v>7137</v>
      </c>
      <c r="S34" s="15"/>
      <c r="T34" s="15"/>
      <c r="U34" s="15"/>
      <c r="V34" s="46">
        <f>SUM(V3:V33)</f>
        <v>2185.5817109999998</v>
      </c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46">
        <f>SUM(AO3:AO33)</f>
        <v>6263.3332959999998</v>
      </c>
      <c r="AP34" s="46">
        <f>SUM(AP3:AP33)</f>
        <v>1969.1366479999999</v>
      </c>
      <c r="AQ34" s="46">
        <f>SUM(AQ3:AQ33)</f>
        <v>1422.68</v>
      </c>
      <c r="AR34" s="15"/>
      <c r="AS34" s="15"/>
      <c r="AT34" s="15"/>
      <c r="AU34" s="15"/>
      <c r="AV34" s="15"/>
      <c r="AW34" s="65"/>
      <c r="AY34" s="63"/>
    </row>
  </sheetData>
  <mergeCells count="1">
    <mergeCell ref="A1:AW1"/>
  </mergeCells>
  <phoneticPr fontId="18" type="noConversion"/>
  <dataValidations count="9">
    <dataValidation type="list" allowBlank="1" showInputMessage="1" showErrorMessage="1" sqref="J3:J27 J30:J33 AA3:AA33">
      <formula1>"是,否"</formula1>
    </dataValidation>
    <dataValidation type="list" allowBlank="1" showInputMessage="1" showErrorMessage="1" sqref="K3:K27 K30:K31">
      <formula1>"无资料,无不良信用记录,贷款2年内逾期超过2次每次逾期30天以上,信用卡2年逾期超过6次"</formula1>
    </dataValidation>
    <dataValidation type="list" allowBlank="1" showInputMessage="1" showErrorMessage="1" sqref="K32:K33">
      <formula1>"无,贷款2年内逾期超过2次每次逾期30天以上,信用卡2年逾期超过6次,无资料,无不良信用记录"</formula1>
    </dataValidation>
    <dataValidation type="list" allowBlank="1" showInputMessage="1" showErrorMessage="1" sqref="L3:L4 L16:L27 L30:L33">
      <formula1>"农林牧渔,工业,建筑业,批发业,零售业,交通运输业,仓储业,邮政业,住宿业,餐饮业,信息传输业,软件和信息技术服务业,房地产开发经营,物业管理,租赁和商务服务业,其他,个体工商户"</formula1>
    </dataValidation>
    <dataValidation type="list" allowBlank="1" showInputMessage="1" showErrorMessage="1" sqref="Q3:Q27 Q30:Q33">
      <formula1>"生产经营,转贷,委托贷款,住房按揭,房地产公司贷款,房地产中介贷款,政府融资平台公司贷款,非经营性固定资产投资贷款"</formula1>
    </dataValidation>
    <dataValidation type="list" allowBlank="1" showInputMessage="1" showErrorMessage="1" sqref="Z11:Z16">
      <formula1>"抵押,保证,质押"</formula1>
    </dataValidation>
    <dataValidation type="list" allowBlank="1" showInputMessage="1" showErrorMessage="1" sqref="AB3:AB27 AB30:AB33">
      <formula1>"环保,节能,清洁能源,信用贷款"</formula1>
    </dataValidation>
    <dataValidation type="list" allowBlank="1" showInputMessage="1" showErrorMessage="1" sqref="AC28:AC31 AK28:AK31 AI3:AK27 AC3:AG27 AI30:AJ31 AD30:AG31 AC32:AG33 AI32:AK33">
      <formula1>"有,无"</formula1>
    </dataValidation>
    <dataValidation type="list" allowBlank="1" showInputMessage="1" showErrorMessage="1" sqref="AH3:AH27 AH30:AH33">
      <formula1>"正常,关注,次级,可疑,损失"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2018年小微信贷风险补偿资金申请表2</vt:lpstr>
      <vt:lpstr>单户多银行明细</vt:lpstr>
      <vt:lpstr>'2018年小微信贷风险补偿资金申请表2'!Print_Titles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906</cp:lastModifiedBy>
  <cp:lastPrinted>2018-01-11T01:34:00Z</cp:lastPrinted>
  <dcterms:created xsi:type="dcterms:W3CDTF">2015-06-05T18:19:00Z</dcterms:created>
  <dcterms:modified xsi:type="dcterms:W3CDTF">2018-01-15T08:03:25Z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